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6" i="11"/>
  <c r="D10" i="20" s="1"/>
  <c r="G16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3" i="19"/>
  <c r="E14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15" i="11" l="1"/>
  <c r="D12" i="20" l="1"/>
  <c r="C12" i="2" s="1"/>
  <c r="C18" i="2" s="1"/>
  <c r="C12" i="15" l="1"/>
  <c r="C11" i="22" s="1"/>
  <c r="C11" i="23" s="1"/>
  <c r="E14" i="11"/>
  <c r="E10" i="11" l="1"/>
  <c r="E16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l="1"/>
  <c r="C10" i="22" s="1"/>
  <c r="C13" i="22" l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<sst xmlns="http://schemas.openxmlformats.org/spreadsheetml/2006/main" count="316" uniqueCount="162">
  <si>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</si>
  <si>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</si>
  <si>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</si>
  <si>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</si>
  <si>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</si>
  <si>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</si>
  <si>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</si>
  <si>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</si>
  <si>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</si>
  <si>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</si>
  <si>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</si>
  <si>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</si>
  <si>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</si>
  <si>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</si>
  <si>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</si>
  <si>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</si>
  <si>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</si>
  <si>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</si>
  <si>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</si>
  <si>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</si>
  <si>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</si>
  <si>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</si>
  <si>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</si>
  <si>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</si>
  <si>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</si>
  <si>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</si>
  <si>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</si>
  <si>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</si>
  <si>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</si>
  <si>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</si>
  <si>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</si>
  <si>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</si>
  <si>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</si>
  <si>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</si>
  <si>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</si>
  <si>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</si>
  <si>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</si>
  <si>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</si>
  <si>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</si>
  <si>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</si>
  <si>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</si>
  <si>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</si>
  <si>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</si>
  <si>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</si>
  <si>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</si>
  <si>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</si>
  <si>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</si>
  <si>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</si>
  <si>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</si>
  <si>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</si>
  <si>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</si>
  <si>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</si>
  <si>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</si>
  <si>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</si>
  <si>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</si>
  <si>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</si>
  <si>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</si>
  <si>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</si>
  <si>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</si>
  <si>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</si>
  <si>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</si>
  <si>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</si>
  <si>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</si>
  <si>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</si>
  <si>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</si>
  <si>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</si>
  <si>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</si>
  <si>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</si>
  <si>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</si>
  <si>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</si>
  <si>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</si>
  <si>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</si>
  <si>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</si>
  <si>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</si>
  <si>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</si>
  <si>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</si>
  <si>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</si>
  <si>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</si>
  <si>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</si>
  <si>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</si>
  <si>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</si>
  <si>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</si>
  <si>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</si>
  <si>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</si>
  <si>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</si>
  <si>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</si>
  <si>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</si>
  <si>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</si>
  <si>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</si>
  <si>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</si>
  <si>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</si>
  <si>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</si>
  <si>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</si>
  <si>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</si>
  <si>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</si>
  <si>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</si>
  <si>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</si>
  <si>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</si>
  <si>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</si>
  <si>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</si>
  <si>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</si>
  <si>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</si>
  <si>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</si>
  <si>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</si>
  <si>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</si>
  <si>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</si>
  <si>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</si>
  <si>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</si>
  <si>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</si>
  <si>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</si>
  <si>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</si>
  <si>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</si>
  <si>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</si>
  <si>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</si>
  <si>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</si>
  <si>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</si>
  <si>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</si>
  <si>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</si>
  <si>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</si>
  <si>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</si>
  <si>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</si>
  <si>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</si>
  <si>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</si>
  <si>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</si>
  <si>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</si>
  <si>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</si>
  <si>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</si>
  <si>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</si>
  <si>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</si>
  <si>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</si>
  <si>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</si>
  <si>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</si>
  <si>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</si>
  <si>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</si>
  <si>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</si>
  <si>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</si>
  <si>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</si>
  <si>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</si>
  <si>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</si>
  <si>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</si>
  <si>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</si>
  <si>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</si>
  <si>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</si>
  <si>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</si>
  <si>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</si>
  <si>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</si>
  <si>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</si>
  <si>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</si>
  <si>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</si>
  <si>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</si>
  <si>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</si>
  <si>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</si>
  <si>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Ingen bortfald eller nedsættelse</t>
  </si>
  <si>
    <t>Elanlæg - vandværk</t>
  </si>
  <si>
    <t>Sikring, avanceret (hegne, porte og overvågningssystemer), Mek./EL</t>
  </si>
  <si>
    <t>Erstatninger (OBS ingen øst-tillæg eller øvrige tillæg)</t>
  </si>
  <si>
    <t>Ø 250 mm &lt; Ledningsnet ≤ Ø 500mm</t>
  </si>
  <si>
    <t>Ventiler på Ø110 mm &lt; Ledningsnet ≤ Ø 250 mm</t>
  </si>
  <si>
    <t>SRO-brønd/kvarterbrønd/sektionsbrønd, Mek./EL</t>
  </si>
  <si>
    <t>Afgift for ledningsført vand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</si>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</sst>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133419.72999419706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6670986.499709853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60559.277808323692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6654865.693222383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-1419960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-1419960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23009871.350054737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15770000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7239871.3500547372</v>
      </c>
      <c r="F12" s="25" t="s">
        <v>3</v>
      </c>
      <c r="G12" s="17">
        <f>E12</f>
        <v>7239871.3500547372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-234170.12666666671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2358697.5400251448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2124527.4133584779</v>
      </c>
      <c r="F19" s="25" t="s">
        <v>3</v>
      </c>
      <c r="G19" s="17">
        <f>E19</f>
        <v>2124527.4133584779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2161706.6430922514</v>
      </c>
      <c r="F20" s="25" t="s">
        <v>3</v>
      </c>
      <c r="G20" s="17">
        <f>E20</f>
        <v>2161706.6430922514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2161706.6430922514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1080853.3215461257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7239871.3500547372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1080853.3215461257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1117694.8663315512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0" t="s">
        <v>153</v>
      </c>
      <c r="C10" s="61">
        <v>25</v>
      </c>
      <c r="D10" s="11">
        <v>12804</v>
      </c>
      <c r="E10" s="11">
        <f>D10/C10</f>
        <v>512.16</v>
      </c>
      <c r="F10" s="11">
        <v>0</v>
      </c>
      <c r="G10" s="11">
        <v>0</v>
      </c>
      <c r="H10" s="22" t="s">
        <v>3</v>
      </c>
      <c r="I10" s="1"/>
    </row>
    <row r="11" spans="1:9" ht="51.75" x14ac:dyDescent="0.25">
      <c r="A11" s="1"/>
      <c r="B11" s="60" t="s">
        <v>154</v>
      </c>
      <c r="C11" s="61">
        <v>25</v>
      </c>
      <c r="D11" s="11">
        <v>28030</v>
      </c>
      <c r="E11" s="11">
        <f t="shared" ref="E11:E13" si="0">D11/C11</f>
        <v>1121.2</v>
      </c>
      <c r="F11" s="11">
        <v>0</v>
      </c>
      <c r="G11" s="11">
        <v>0</v>
      </c>
      <c r="H11" s="22" t="s">
        <v>3</v>
      </c>
      <c r="I11" s="1"/>
    </row>
    <row r="12" spans="1:9" ht="26.25" x14ac:dyDescent="0.25">
      <c r="A12" s="1"/>
      <c r="B12" s="60" t="s">
        <v>155</v>
      </c>
      <c r="C12" s="61">
        <v>30</v>
      </c>
      <c r="D12" s="11">
        <v>95000</v>
      </c>
      <c r="E12" s="11">
        <f t="shared" si="0"/>
        <v>3166.6666666666665</v>
      </c>
      <c r="F12" s="11">
        <v>0</v>
      </c>
      <c r="G12" s="11">
        <v>0</v>
      </c>
      <c r="H12" s="22" t="s">
        <v>3</v>
      </c>
      <c r="I12" s="1"/>
    </row>
    <row r="13" spans="1:9" ht="26.25" x14ac:dyDescent="0.25">
      <c r="A13" s="1"/>
      <c r="B13" s="60" t="s">
        <v>156</v>
      </c>
      <c r="C13" s="61">
        <v>75</v>
      </c>
      <c r="D13" s="11">
        <v>9539533</v>
      </c>
      <c r="E13" s="11">
        <f t="shared" si="0"/>
        <v>127193.77333333333</v>
      </c>
      <c r="F13" s="11">
        <v>0</v>
      </c>
      <c r="G13" s="11">
        <v>0</v>
      </c>
      <c r="H13" s="22" t="s">
        <v>3</v>
      </c>
      <c r="I13" s="1"/>
    </row>
    <row r="14" spans="1:9" ht="26.25" x14ac:dyDescent="0.25">
      <c r="A14" s="1"/>
      <c r="B14" s="60" t="s">
        <v>157</v>
      </c>
      <c r="C14" s="61">
        <v>75</v>
      </c>
      <c r="D14" s="11">
        <v>58533</v>
      </c>
      <c r="E14" s="11">
        <f t="shared" ref="E14:E15" si="1">D14/C14</f>
        <v>780.44</v>
      </c>
      <c r="F14" s="11">
        <v>0</v>
      </c>
      <c r="G14" s="11">
        <v>0</v>
      </c>
      <c r="H14" s="22" t="s">
        <v>3</v>
      </c>
      <c r="I14" s="1"/>
    </row>
    <row r="15" spans="1:9" ht="39" x14ac:dyDescent="0.25">
      <c r="A15" s="1"/>
      <c r="B15" s="60" t="s">
        <v>158</v>
      </c>
      <c r="C15" s="61">
        <v>15</v>
      </c>
      <c r="D15" s="11">
        <v>100000</v>
      </c>
      <c r="E15" s="11">
        <f t="shared" si="1"/>
        <v>6666.666666666667</v>
      </c>
      <c r="F15" s="11">
        <v>0</v>
      </c>
      <c r="G15" s="11">
        <v>0</v>
      </c>
      <c r="H15" s="22" t="s">
        <v>3</v>
      </c>
      <c r="I15" s="1"/>
    </row>
    <row r="16" spans="1:9" x14ac:dyDescent="0.25">
      <c r="A16" s="1"/>
      <c r="B16" s="93" t="s">
        <v>144</v>
      </c>
      <c r="C16" s="94"/>
      <c r="D16" s="95"/>
      <c r="E16" s="20">
        <f>SUM(E10:E15)</f>
        <v>139440.90666666665</v>
      </c>
      <c r="F16" s="20">
        <f t="shared" ref="F16:G16" si="2">SUM(F10:F15)</f>
        <v>0</v>
      </c>
      <c r="G16" s="20">
        <f t="shared" si="2"/>
        <v>0</v>
      </c>
      <c r="H16" s="21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password="DFE9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Anlægsprojekter'!F16</f>
        <v>0</v>
      </c>
      <c r="E10" s="22" t="s">
        <v>3</v>
      </c>
      <c r="F10" s="11">
        <f>SUM('Fane 10. Anlægsprojekter'!E16,'Fane 10. Anlægsprojekter'!G16)</f>
        <v>139440.90666666665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139440.90666666665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141797.45798933331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160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152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161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12720896.095081594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380137.74682951689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141797.45798933331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223803.8489683175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-141465.62952440942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-132961.03296247698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-62957.603101449153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13129250.883280426</v>
      </c>
      <c r="D20" s="18" t="s">
        <v>3</v>
      </c>
      <c r="E20" s="17">
        <f>C20</f>
        <v>13129250.883280426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omk.'!E14</f>
        <v>6832011.2853465388</v>
      </c>
      <c r="D22" s="18" t="s">
        <v>3</v>
      </c>
      <c r="E22" s="17">
        <f>C22</f>
        <v>6832011.2853465388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37593.064046369589</v>
      </c>
      <c r="D24" s="18" t="s">
        <v>3</v>
      </c>
      <c r="E24" s="17">
        <f>C24</f>
        <v>37593.064046369589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1117694.8663315512</v>
      </c>
      <c r="D28" s="18" t="s">
        <v>3</v>
      </c>
      <c r="E28" s="17">
        <f>C28</f>
        <v>1117694.8663315512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21116550.099004883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13129250.883280426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221884.33992743917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-140252.31457876661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-132503.91293115198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-63464.598790497017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13014914.396907451</v>
      </c>
      <c r="D14" s="18" t="s">
        <v>3</v>
      </c>
      <c r="E14" s="17">
        <f>C14</f>
        <v>13014914.396907451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omk.'!E14*(1+Prisudvikling2019)</f>
        <v>6947472.2760688951</v>
      </c>
      <c r="D16" s="18" t="s">
        <v>3</v>
      </c>
      <c r="E16" s="17">
        <f>C16</f>
        <v>6947472.2760688951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1136583.9095725543</v>
      </c>
      <c r="D20" s="18" t="s">
        <v>3</v>
      </c>
      <c r="E20" s="17">
        <f>C20</f>
        <v>1136583.9095725543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21098970.582548898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13014914.396907451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219952.05330773589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-139030.92297027551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-132048.36447849465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-63975.677300618925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12899811.485465797</v>
      </c>
      <c r="D13" s="18" t="s">
        <v>3</v>
      </c>
      <c r="E13" s="17">
        <f>C13</f>
        <v>12899811.485465797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omk.'!E14*(1+Prisudvikling2019)^2</f>
        <v>7064884.5575344581</v>
      </c>
      <c r="D15" s="18" t="s">
        <v>3</v>
      </c>
      <c r="E15" s="17">
        <f>C15</f>
        <v>7064884.5575344581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19964696.043000255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12899811.485465797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218006.81410437194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-137801.34407899203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-131594.38220141758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-64490.871510650482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12783931.701779108</v>
      </c>
      <c r="D13" s="18" t="s">
        <v>3</v>
      </c>
      <c r="E13" s="17">
        <f>C13</f>
        <v>12783931.701779108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omk.'!E14*(1+Prisudvikling2019)^3</f>
        <v>7184281.106556789</v>
      </c>
      <c r="D15" s="18" t="s">
        <v>3</v>
      </c>
      <c r="E15" s="17">
        <f>C15</f>
        <v>7184281.106556789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19968212.808335897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20471425.46411046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7750529.3690288663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12720896.095081594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6721762.6951087052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6631757.7974003879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6721762.6951087052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7005577.9830917213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373820.18569133338</v>
      </c>
      <c r="E23" s="22" t="s">
        <v>3</v>
      </c>
      <c r="F23" s="11">
        <f>D23*(1+Prisudvikling2019)</f>
        <v>380137.74682951689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159</v>
      </c>
      <c r="C10" s="48"/>
      <c r="D10" s="49"/>
      <c r="E10" s="11">
        <v>6569242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13211</v>
      </c>
      <c r="F11" s="22" t="s">
        <v>3</v>
      </c>
      <c r="G11" s="1"/>
      <c r="H11" s="1"/>
    </row>
    <row r="12" spans="1:8" x14ac:dyDescent="0.25">
      <c r="A12" s="1"/>
      <c r="B12" s="44" t="s">
        <v>151</v>
      </c>
      <c r="C12" s="48"/>
      <c r="D12" s="49"/>
      <c r="E12" s="11">
        <v>24361</v>
      </c>
      <c r="F12" s="22" t="s">
        <v>3</v>
      </c>
      <c r="G12" s="1"/>
      <c r="H12" s="1"/>
    </row>
    <row r="13" spans="1:8" x14ac:dyDescent="0.25">
      <c r="A13" s="1"/>
      <c r="B13" s="41" t="s">
        <v>140</v>
      </c>
      <c r="C13" s="42"/>
      <c r="D13" s="43"/>
      <c r="E13" s="20">
        <f>SUM(E10:E12)</f>
        <v>6606814</v>
      </c>
      <c r="F13" s="21" t="s">
        <v>3</v>
      </c>
      <c r="G13" s="1"/>
      <c r="H13" s="1"/>
    </row>
    <row r="14" spans="1:8" x14ac:dyDescent="0.25">
      <c r="A14" s="1"/>
      <c r="B14" s="41" t="s">
        <v>141</v>
      </c>
      <c r="C14" s="42"/>
      <c r="D14" s="43"/>
      <c r="E14" s="20">
        <f>E13*(1+Prisudvikling2019)^2</f>
        <v>6832011.2853465388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1.050489806551958E-2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2018-09-27T09:21:49Z</dcterms:modified>
</cp:coreProperties>
</file>