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activeTab="1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1" i="7" l="1"/>
  <c r="G10" i="7"/>
  <c r="G9" i="7"/>
  <c r="E16" i="19" l="1"/>
  <c r="E14" i="19"/>
  <c r="G19" i="19" l="1"/>
  <c r="G13" i="10" l="1"/>
  <c r="G11" i="10" l="1"/>
  <c r="K12" i="22"/>
  <c r="K11" i="22"/>
  <c r="K10" i="22"/>
  <c r="F18" i="20"/>
  <c r="F19" i="20" s="1"/>
  <c r="K20" i="22" l="1"/>
  <c r="G20" i="19"/>
  <c r="E14" i="22" s="1"/>
  <c r="G14" i="22" s="1"/>
  <c r="I14" i="22" l="1"/>
  <c r="K14" i="22" l="1"/>
  <c r="F14" i="11"/>
  <c r="F13" i="11"/>
  <c r="F12" i="11"/>
  <c r="K19" i="22" l="1"/>
  <c r="K21" i="22" s="1"/>
  <c r="F11" i="2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E19" i="22"/>
  <c r="E21" i="22" s="1"/>
  <c r="I17" i="22" l="1"/>
  <c r="G20" i="22"/>
  <c r="G19" i="22"/>
  <c r="G21" i="22" s="1"/>
  <c r="G12" i="7"/>
  <c r="K17" i="22" l="1"/>
  <c r="I20" i="22"/>
  <c r="I19" i="22"/>
  <c r="I21" i="22" s="1"/>
  <c r="E15" i="13"/>
  <c r="F11" i="11"/>
  <c r="F15" i="11"/>
  <c r="G30" i="13" l="1"/>
  <c r="E35" i="13" l="1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</calcChain>
</file>

<file path=xl/sharedStrings.xml><?xml version="1.0" encoding="utf-8"?>
<sst xmlns="http://schemas.openxmlformats.org/spreadsheetml/2006/main" count="328" uniqueCount="147">
  <si>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</si>
  <si>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</si>
  <si>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</si>
  <si>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</si>
  <si>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</si>
  <si>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</si>
  <si>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</si>
  <si>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</si>
  <si>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</si>
  <si>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</si>
  <si>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</si>
  <si>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</si>
  <si>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</si>
  <si>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</si>
  <si>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</si>
  <si>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</si>
  <si>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</si>
  <si>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</si>
  <si>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</si>
  <si>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</si>
  <si>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</si>
  <si>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</si>
  <si>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</si>
  <si>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</si>
  <si>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</si>
  <si>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</si>
  <si>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</si>
  <si>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</si>
  <si>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</si>
  <si>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</si>
  <si>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</si>
  <si>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</si>
  <si>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</si>
  <si>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</si>
  <si>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</si>
  <si>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</si>
  <si>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</si>
  <si>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</si>
  <si>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</si>
  <si>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</si>
  <si>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</si>
  <si>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</si>
  <si>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</si>
  <si>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</si>
  <si>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</si>
  <si>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</si>
  <si>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</si>
  <si>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</si>
  <si>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</si>
  <si>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</si>
  <si>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</si>
  <si>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</si>
  <si>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</si>
  <si>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</si>
  <si>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</si>
  <si>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</si>
  <si>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</si>
  <si>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</si>
  <si>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</si>
  <si>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</si>
  <si>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</si>
  <si>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</si>
  <si>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</si>
  <si>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</si>
  <si>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</si>
  <si>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</si>
  <si>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</si>
  <si>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</si>
  <si>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</si>
  <si>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</si>
  <si>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</si>
  <si>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</si>
  <si>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</si>
  <si>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</si>
  <si>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</si>
  <si>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</si>
  <si>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</si>
  <si>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</si>
  <si>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</si>
  <si>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</si>
  <si>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</si>
  <si>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</si>
  <si>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</si>
  <si>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</si>
  <si>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</si>
  <si>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</si>
  <si>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</si>
  <si>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</si>
  <si>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</si>
  <si>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</si>
  <si>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</si>
  <si>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</si>
  <si>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</si>
  <si>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</si>
  <si>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</si>
  <si>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</si>
  <si>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</si>
  <si>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</si>
  <si>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</si>
  <si>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</si>
  <si>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</si>
  <si>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</si>
  <si>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</si>
  <si>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</si>
  <si>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</si>
  <si>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</si>
  <si>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</si>
  <si>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</si>
  <si>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</si>
  <si>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</si>
  <si>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</si>
  <si>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</si>
  <si>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</si>
  <si>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</si>
  <si>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</si>
  <si>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</si>
  <si>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</si>
  <si>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Ø110 mm &lt; Ledningsnet ≤ Ø 250 mm</t>
  </si>
  <si>
    <t>Pumpestation (inkl. evt. hydrofor)/trykforøger, Konstruktioner</t>
  </si>
  <si>
    <t>Afregningsmålere, mekaniske</t>
  </si>
  <si>
    <t>Ø 50mm &lt; Ledningsnet ≤ Ø110 mm</t>
  </si>
  <si>
    <t>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</si>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</sst>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tabSelected="1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5878164</v>
      </c>
      <c r="F9" s="13" t="s">
        <v>4</v>
      </c>
      <c r="G9" s="48">
        <v>5877540</v>
      </c>
      <c r="H9" s="13" t="s">
        <v>4</v>
      </c>
      <c r="I9" s="48">
        <v>5877260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1717270.9812606522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3202147.9174612388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1622382.6679251292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-312273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29366.114101500203</v>
      </c>
      <c r="F14" s="8" t="s">
        <v>4</v>
      </c>
      <c r="G14" s="9">
        <f>E14*(1+$E$25/100)</f>
        <v>29880.021098276458</v>
      </c>
      <c r="H14" s="8" t="s">
        <v>4</v>
      </c>
      <c r="I14" s="9">
        <f>G14*(1+$E$25/100)</f>
        <v>30402.921467496297</v>
      </c>
      <c r="J14" s="8" t="s">
        <v>4</v>
      </c>
      <c r="K14" s="51">
        <f>I14*(1+$E$25/100)</f>
        <v>30934.972593177485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244147.82833333334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-166167.55611942895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513.90699677625355</v>
      </c>
      <c r="F19" s="8" t="s">
        <v>4</v>
      </c>
      <c r="G19" s="42">
        <f>(G17+G14)*($E$25/100)</f>
        <v>522.90036921983813</v>
      </c>
      <c r="H19" s="8" t="s">
        <v>4</v>
      </c>
      <c r="I19" s="42">
        <f>(I17+I14)*($E$25/100)</f>
        <v>532.05112568118523</v>
      </c>
      <c r="J19" s="8" t="s">
        <v>4</v>
      </c>
      <c r="K19" s="42">
        <f>SUM(K10:K14,K17:K18)*($E$25/100)</f>
        <v>109558.11193670344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-79692.106183141907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5908044.0210982766</v>
      </c>
      <c r="F21" s="38" t="s">
        <v>4</v>
      </c>
      <c r="G21" s="49">
        <f>SUM(G9:G20)</f>
        <v>5907942.9214674961</v>
      </c>
      <c r="H21" s="38" t="s">
        <v>4</v>
      </c>
      <c r="I21" s="49">
        <f>SUM(I9:I20)</f>
        <v>5908194.9725931771</v>
      </c>
      <c r="J21" s="38" t="s">
        <v>4</v>
      </c>
      <c r="K21" s="52">
        <f>SUM(K9:K20)</f>
        <v>6368309.8172076624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F18" sqref="F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f>1265381.0632601+364799</f>
        <v>1630180.0632601001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f>2848413.8805233+191338</f>
        <v>3039751.8805232998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f>1322188.98422312+217915</f>
        <v>1540103.9842231199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6210035.9280065196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>
      <selection activeCell="G19" sqref="G1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148273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6997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f>1273208.353+(176003*0.9962)</f>
        <v>1448542.5415999999</v>
      </c>
      <c r="F14" s="17" t="s">
        <v>4</v>
      </c>
      <c r="G14" s="21">
        <v>1386881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f>40000*0.9962</f>
        <v>39848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130</v>
      </c>
      <c r="C18" s="98"/>
      <c r="D18" s="98"/>
      <c r="E18" s="55">
        <v>0</v>
      </c>
      <c r="F18" s="17" t="s">
        <v>4</v>
      </c>
      <c r="G18" s="21">
        <v>7500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28861.045800000196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29366.114101500203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-2162492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-1544934.5132275133</v>
      </c>
      <c r="H10" s="17" t="s">
        <v>4</v>
      </c>
      <c r="I10" s="2"/>
    </row>
    <row r="11" spans="1:9" x14ac:dyDescent="0.25">
      <c r="A11" s="2"/>
      <c r="B11" s="99" t="s">
        <v>39</v>
      </c>
      <c r="C11" s="100"/>
      <c r="D11" s="100"/>
      <c r="E11" s="100"/>
      <c r="F11" s="101"/>
      <c r="G11" s="56">
        <f>G9-G10</f>
        <v>-617557.48677248671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-205852.49559082891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2" t="s">
        <v>3</v>
      </c>
      <c r="G9" s="102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2263527</v>
      </c>
      <c r="F10" s="9">
        <f>E10/D10</f>
        <v>30180.36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50</v>
      </c>
      <c r="E11" s="21">
        <v>289004</v>
      </c>
      <c r="F11" s="9">
        <f t="shared" ref="F11:F15" si="0">E11/D11</f>
        <v>5780.08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8</v>
      </c>
      <c r="E12" s="21">
        <v>37891</v>
      </c>
      <c r="F12" s="9">
        <f t="shared" si="0"/>
        <v>4736.375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1576437</v>
      </c>
      <c r="F13" s="9">
        <f t="shared" si="0"/>
        <v>21019.16</v>
      </c>
      <c r="G13" s="17" t="s">
        <v>4</v>
      </c>
      <c r="H13" s="2"/>
    </row>
    <row r="14" spans="1:8" ht="26.25" x14ac:dyDescent="0.25">
      <c r="A14" s="2"/>
      <c r="B14" s="43" t="s">
        <v>118</v>
      </c>
      <c r="C14" s="28">
        <v>2016</v>
      </c>
      <c r="D14" s="22">
        <v>50</v>
      </c>
      <c r="E14" s="21">
        <v>78522</v>
      </c>
      <c r="F14" s="9">
        <f t="shared" si="0"/>
        <v>1570.44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281656</v>
      </c>
      <c r="F15" s="9">
        <f t="shared" si="0"/>
        <v>3755.4133333333334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67041.828333333338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1574224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1318950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255274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183082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240000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-56918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3" t="s">
        <v>59</v>
      </c>
      <c r="C27" s="104"/>
      <c r="D27" s="104"/>
      <c r="E27" s="104"/>
      <c r="F27" s="105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67041.828333333338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21250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45791.828333333338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5158250.4438805711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2097524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279707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112336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42500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17</v>
      </c>
      <c r="C15" s="107"/>
      <c r="D15" s="108"/>
      <c r="E15" s="12">
        <f>SUM(E11:E14)</f>
        <v>2532067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1325162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21</v>
      </c>
      <c r="C19" s="107"/>
      <c r="D19" s="108"/>
      <c r="E19" s="12">
        <f>SUM(E16:E18)</f>
        <v>1325162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22</v>
      </c>
      <c r="C20" s="104"/>
      <c r="D20" s="105"/>
      <c r="E20" s="21">
        <v>-235952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23</v>
      </c>
      <c r="C21" s="104"/>
      <c r="D21" s="105"/>
      <c r="E21" s="21">
        <v>-4527037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26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27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28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29</v>
      </c>
      <c r="C27" s="107"/>
      <c r="D27" s="108"/>
      <c r="E27" s="12">
        <f>SUM(E20:E26)</f>
        <v>-4762989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30</v>
      </c>
      <c r="C28" s="107"/>
      <c r="D28" s="108"/>
      <c r="E28" s="12">
        <f>E15+E19+E27</f>
        <v>-905760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9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45</v>
      </c>
      <c r="C32" s="104"/>
      <c r="D32" s="105"/>
      <c r="E32" s="21">
        <v>5324418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32</v>
      </c>
      <c r="C34" s="104"/>
      <c r="D34" s="105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33</v>
      </c>
      <c r="C35" s="107"/>
      <c r="D35" s="108"/>
      <c r="E35" s="12">
        <f>SUM(E32:E34)</f>
        <v>5324418</v>
      </c>
      <c r="F35" s="25" t="s">
        <v>4</v>
      </c>
      <c r="G35" s="12">
        <f>-E35</f>
        <v>-5324418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-166167.55611942895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135</v>
      </c>
      <c r="C10" s="111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2" t="s">
        <v>131</v>
      </c>
      <c r="G16" s="102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2018-09-14T09:07:42Z</dcterms:modified>
</cp:coreProperties>
</file>