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10" i="23" l="1"/>
  <c r="C10" i="22"/>
  <c r="C11" i="15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D12" i="20" l="1"/>
  <c r="C12" i="2" s="1"/>
  <c r="C18" i="2" s="1"/>
  <c r="C12" i="15" l="1"/>
  <c r="C11" i="22" s="1"/>
  <c r="C11" i="23" s="1"/>
  <c r="E11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s="1"/>
  <c r="C13" i="22" s="1"/>
  <c r="E13" i="22" s="1"/>
  <c r="E16" i="22" s="1"/>
  <c r="C8" i="23" l="1"/>
  <c r="C9" i="23" l="1"/>
  <c r="C13" i="23" l="1"/>
  <c r="E13" i="23" s="1"/>
  <c r="E16" i="23" s="1"/>
</calcChain>
</file>

<file path=xl/sharedStrings.xml><?xml version="1.0" encoding="utf-8"?>
<sst xmlns="http://schemas.openxmlformats.org/spreadsheetml/2006/main" count="308" uniqueCount="158">
  <si>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</si>
  <si>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</si>
  <si>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</si>
  <si>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</si>
  <si>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</si>
  <si>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</si>
  <si>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</si>
  <si>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</si>
  <si>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</si>
  <si>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</si>
  <si>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</si>
  <si>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</si>
  <si>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</si>
  <si>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</si>
  <si>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</si>
  <si>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</si>
  <si>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</si>
  <si>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</si>
  <si>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</si>
  <si>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</si>
  <si>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</si>
  <si>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</si>
  <si>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</si>
  <si>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</si>
  <si>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</si>
  <si>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</si>
  <si>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</si>
  <si>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</si>
  <si>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</si>
  <si>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</si>
  <si>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</si>
  <si>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</si>
  <si>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</si>
  <si>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</si>
  <si>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</si>
  <si>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</si>
  <si>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</si>
  <si>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</si>
  <si>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</si>
  <si>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</si>
  <si>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</si>
  <si>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</si>
  <si>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</si>
  <si>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</si>
  <si>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</si>
  <si>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</si>
  <si>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</si>
  <si>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</si>
  <si>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</si>
  <si>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</si>
  <si>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</si>
  <si>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</si>
  <si>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</si>
  <si>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</si>
  <si>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</si>
  <si>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</si>
  <si>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</si>
  <si>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</si>
  <si>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</si>
  <si>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</si>
  <si>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</si>
  <si>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</si>
  <si>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</si>
  <si>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</si>
  <si>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</si>
  <si>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</si>
  <si>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</si>
  <si>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</si>
  <si>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</si>
  <si>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</si>
  <si>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</si>
  <si>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</si>
  <si>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</si>
  <si>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</si>
  <si>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</si>
  <si>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</si>
  <si>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</si>
  <si>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</si>
  <si>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</si>
  <si>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</si>
  <si>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</si>
  <si>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</si>
  <si>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</si>
  <si>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</si>
  <si>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</si>
  <si>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</si>
  <si>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</si>
  <si>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</si>
  <si>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</si>
  <si>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</si>
  <si>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</si>
  <si>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</si>
  <si>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</si>
  <si>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</si>
  <si>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</si>
  <si>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</si>
  <si>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</si>
  <si>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</si>
  <si>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</si>
  <si>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</si>
  <si>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</si>
  <si>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</si>
  <si>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</si>
  <si>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</si>
  <si>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</si>
  <si>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</si>
  <si>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</si>
  <si>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</si>
  <si>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</si>
  <si>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</si>
  <si>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</si>
  <si>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</si>
  <si>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</si>
  <si>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</si>
  <si>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</si>
  <si>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</si>
  <si>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</si>
  <si>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</si>
  <si>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</si>
  <si>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</si>
  <si>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</si>
  <si>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</si>
  <si>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</si>
  <si>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</si>
  <si>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</si>
  <si>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</si>
  <si>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</si>
  <si>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</si>
  <si>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</si>
  <si>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</si>
  <si>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</si>
  <si>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</si>
  <si>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</si>
  <si>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</si>
  <si>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</si>
  <si>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</si>
  <si>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</si>
  <si>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</si>
  <si>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</si>
  <si>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</si>
  <si>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</si>
  <si>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</si>
  <si>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</si>
  <si>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</si>
  <si>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</si>
  <si>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</si>
  <si>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</si>
  <si>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</si>
  <si>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</si>
  <si>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</si>
  <si>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Ingen anlægsprojekter</t>
  </si>
  <si>
    <t>Afgift til Forsyningsekretariatet</t>
  </si>
  <si>
    <t>Køb af ydelser og produkter fra andre vandselskaber reguleret af vandsektorloven</t>
  </si>
  <si>
    <t>Skatter og afgifter</t>
  </si>
  <si>
    <t>Ingen bortfald eller nedsættelse</t>
  </si>
  <si>
    <t>Afgift for ledningsført vand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</si>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</sst>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73335.156441596235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3666757.8220798117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46422.306459905943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5101352.3582314225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-5230059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-4159521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-1070538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-535269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12261375.369283633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14368354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-2106978.6307163667</v>
      </c>
      <c r="F12" s="25" t="s">
        <v>3</v>
      </c>
      <c r="G12" s="17">
        <f>E12</f>
        <v>-2106978.6307163667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866926.77333333343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-109041.0741219651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757885.69921136834</v>
      </c>
      <c r="F19" s="25" t="s">
        <v>3</v>
      </c>
      <c r="G19" s="17">
        <f>E19</f>
        <v>757885.69921136834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771148.69894756738</v>
      </c>
      <c r="F20" s="25" t="s">
        <v>3</v>
      </c>
      <c r="G20" s="17">
        <f>E20</f>
        <v>771148.69894756738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-1335829.9317687992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-667914.9658843996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-667914.9658843996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-690681.25492469838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15" customHeight="1" x14ac:dyDescent="0.25">
      <c r="A10" s="1"/>
      <c r="B10" s="62" t="s">
        <v>150</v>
      </c>
      <c r="C10" s="63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156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154</v>
      </c>
      <c r="C10" s="64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157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8649088.7996972334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-20518.026688120022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404444.35855994455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1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1" t="s">
        <v>76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1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1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1" t="s">
        <v>42</v>
      </c>
      <c r="C16" s="11">
        <f>SUM(C9:C15)*Prisudvikling2019</f>
        <v>152657.95572351705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1" t="s">
        <v>14</v>
      </c>
      <c r="C17" s="11">
        <f>-SUM(C9:C16)*'Fane 6. Individuelt eff. krav'!G9</f>
        <v>-147929.1657743695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1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-72665.73454696704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1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-48299.249189434748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0" t="s">
        <v>46</v>
      </c>
      <c r="C20" s="17">
        <f>SUM(C9:C19)</f>
        <v>8916778.9377818033</v>
      </c>
      <c r="D20" s="18" t="s">
        <v>3</v>
      </c>
      <c r="E20" s="17">
        <f>C20</f>
        <v>8916778.9377818033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5634744.8979173191</v>
      </c>
      <c r="D22" s="18" t="s">
        <v>3</v>
      </c>
      <c r="E22" s="17">
        <f>C22</f>
        <v>5634744.8979173191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13522.22764397235</v>
      </c>
      <c r="D24" s="18" t="s">
        <v>3</v>
      </c>
      <c r="E24" s="17">
        <f>C24</f>
        <v>13522.22764397235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-535269</v>
      </c>
      <c r="D26" s="18" t="s">
        <v>3</v>
      </c>
      <c r="E26" s="17">
        <f>C26</f>
        <v>-535269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-690681.25492469838</v>
      </c>
      <c r="D28" s="18" t="s">
        <v>3</v>
      </c>
      <c r="E28" s="17">
        <f>C28</f>
        <v>-690681.25492469838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13339095.808418397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8916778.9377818033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150693.56404851246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-146025.62383081144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-72415.909751594561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-48688.201594179787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8800342.7666537296</v>
      </c>
      <c r="D14" s="18" t="s">
        <v>3</v>
      </c>
      <c r="E14" s="17">
        <f>C14</f>
        <v>8800342.7666537296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5729972.0866921209</v>
      </c>
      <c r="D16" s="18" t="s">
        <v>3</v>
      </c>
      <c r="E16" s="17">
        <f>C16</f>
        <v>5729972.0866921209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-535269</v>
      </c>
      <c r="D18" s="18" t="s">
        <v>3</v>
      </c>
      <c r="E18" s="17">
        <f>C18</f>
        <v>-535269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-702353.76813292573</v>
      </c>
      <c r="D20" s="18" t="s">
        <v>3</v>
      </c>
      <c r="E20" s="17">
        <f>C20</f>
        <v>-702353.76813292573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13292692.085212925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8800342.7666537296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148725.79275644801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-144118.80695847594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-72166.943853868579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-49080.28622097167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8683702.5223768614</v>
      </c>
      <c r="D13" s="18" t="s">
        <v>3</v>
      </c>
      <c r="E13" s="17">
        <f>C13</f>
        <v>8683702.5223768614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5826808.6149572171</v>
      </c>
      <c r="D15" s="18" t="s">
        <v>3</v>
      </c>
      <c r="E15" s="17">
        <f>C15</f>
        <v>5826808.6149572171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14510511.137334079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8683702.5223768614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146754.57262816894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-142208.64808236668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-71918.833900898971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-49475.52829350056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8566854.0847282652</v>
      </c>
      <c r="D13" s="18" t="s">
        <v>3</v>
      </c>
      <c r="E13" s="17">
        <f>C13</f>
        <v>8566854.0847282652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5925281.6805499932</v>
      </c>
      <c r="D15" s="18" t="s">
        <v>3</v>
      </c>
      <c r="E15" s="17">
        <f>C15</f>
        <v>5925281.6805499932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14492135.765278257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13930654.680203479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5281565.8805062454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8649088.7996972334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3694667.3391598254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5083638.7747754324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3674490.3043598253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5481361.6172967665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-20177.034800000023</v>
      </c>
      <c r="E22" s="22" t="s">
        <v>3</v>
      </c>
      <c r="F22" s="11">
        <f>D22*(1+Prisudvikling2019)</f>
        <v>-20518.026688120022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397722.84252133407</v>
      </c>
      <c r="E23" s="22" t="s">
        <v>3</v>
      </c>
      <c r="F23" s="11">
        <f>D23*(1+Prisudvikling2019)</f>
        <v>404444.35855994455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155</v>
      </c>
      <c r="C10" s="48"/>
      <c r="D10" s="49"/>
      <c r="E10" s="11">
        <v>5288785</v>
      </c>
      <c r="F10" s="22" t="s">
        <v>3</v>
      </c>
      <c r="G10" s="1"/>
      <c r="H10" s="1"/>
    </row>
    <row r="11" spans="1:8" x14ac:dyDescent="0.25">
      <c r="A11" s="1"/>
      <c r="B11" s="44" t="s">
        <v>151</v>
      </c>
      <c r="C11" s="48"/>
      <c r="D11" s="49"/>
      <c r="E11" s="11">
        <v>34175</v>
      </c>
      <c r="F11" s="22" t="s">
        <v>3</v>
      </c>
      <c r="G11" s="1"/>
      <c r="H11" s="1"/>
    </row>
    <row r="12" spans="1:8" ht="26.25" x14ac:dyDescent="0.25">
      <c r="A12" s="1"/>
      <c r="B12" s="44" t="s">
        <v>152</v>
      </c>
      <c r="C12" s="48"/>
      <c r="D12" s="49"/>
      <c r="E12" s="11">
        <v>109827</v>
      </c>
      <c r="F12" s="22" t="s">
        <v>3</v>
      </c>
      <c r="G12" s="1"/>
      <c r="H12" s="1"/>
    </row>
    <row r="13" spans="1:8" x14ac:dyDescent="0.25">
      <c r="A13" s="1"/>
      <c r="B13" s="44" t="s">
        <v>153</v>
      </c>
      <c r="C13" s="48"/>
      <c r="D13" s="49"/>
      <c r="E13" s="11">
        <v>16225</v>
      </c>
      <c r="F13" s="22" t="s">
        <v>3</v>
      </c>
      <c r="G13" s="1"/>
      <c r="H13" s="1"/>
    </row>
    <row r="14" spans="1:8" x14ac:dyDescent="0.25">
      <c r="A14" s="1"/>
      <c r="B14" s="41" t="s">
        <v>140</v>
      </c>
      <c r="C14" s="42"/>
      <c r="D14" s="43"/>
      <c r="E14" s="20">
        <f>SUM(E10:E13)</f>
        <v>5449012</v>
      </c>
      <c r="F14" s="21" t="s">
        <v>3</v>
      </c>
      <c r="G14" s="1"/>
      <c r="H14" s="1"/>
    </row>
    <row r="15" spans="1:8" x14ac:dyDescent="0.25">
      <c r="A15" s="1"/>
      <c r="B15" s="41" t="s">
        <v>141</v>
      </c>
      <c r="C15" s="42"/>
      <c r="D15" s="43"/>
      <c r="E15" s="20">
        <f>E14*(1+Prisudvikling2019)^2</f>
        <v>5634744.8979173191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1.6104335998960616E-2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2018-09-27T09:24:12Z</dcterms:modified>
</cp:coreProperties>
</file>