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E21" i="1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24" i="11"/>
  <c r="D10" i="20" s="1"/>
  <c r="G24" i="11"/>
  <c r="D23" i="7" l="1"/>
  <c r="F23" i="7" s="1"/>
  <c r="C11" i="2" s="1"/>
  <c r="D22" i="7"/>
  <c r="F22" i="7" s="1"/>
  <c r="C10" i="2" s="1"/>
  <c r="G11" i="27" l="1"/>
  <c r="E18" i="15" l="1"/>
  <c r="D11" i="20"/>
  <c r="F11" i="21"/>
  <c r="F12" i="21" s="1"/>
  <c r="C15" i="2" s="1"/>
  <c r="D11" i="21"/>
  <c r="D12" i="21" s="1"/>
  <c r="C14" i="2" s="1"/>
  <c r="C9" i="2"/>
  <c r="E15" i="19"/>
  <c r="E16" i="19" s="1"/>
  <c r="C22" i="2" l="1"/>
  <c r="E22" i="2" s="1"/>
  <c r="C15" i="22"/>
  <c r="E15" i="22" s="1"/>
  <c r="C15" i="23"/>
  <c r="E15" i="23" s="1"/>
  <c r="C16" i="15"/>
  <c r="E16" i="15" s="1"/>
  <c r="G13" i="10"/>
  <c r="G11" i="10" l="1"/>
  <c r="E23" i="11" l="1"/>
  <c r="D12" i="20" l="1"/>
  <c r="C12" i="2" s="1"/>
  <c r="C18" i="2" s="1"/>
  <c r="C12" i="15" l="1"/>
  <c r="C11" i="22" s="1"/>
  <c r="C11" i="23" s="1"/>
  <c r="E22" i="11"/>
  <c r="E10" i="11" l="1"/>
  <c r="E24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l="1"/>
  <c r="C14" i="15" s="1"/>
  <c r="E14" i="15" s="1"/>
  <c r="E21" i="15" s="1"/>
  <c r="C8" i="22" l="1"/>
  <c r="C9" i="22" s="1"/>
  <c r="C10" i="22" l="1"/>
  <c r="C13" i="22" s="1"/>
  <c r="E13" i="22" s="1"/>
  <c r="E16" i="22" l="1"/>
  <c r="C8" i="23"/>
  <c r="C9" i="23" s="1"/>
  <c r="C10" i="23" l="1"/>
  <c r="C13" i="23" s="1"/>
  <c r="E13" i="23" s="1"/>
  <c r="E16" i="23" s="1"/>
</calcChain>
</file>

<file path=xl/sharedStrings.xml><?xml version="1.0" encoding="utf-8"?>
<sst xmlns="http://schemas.openxmlformats.org/spreadsheetml/2006/main" count="336" uniqueCount="168">
  <si>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</si>
  <si>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</si>
  <si>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</si>
  <si>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</si>
  <si>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</si>
  <si>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</si>
  <si>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</si>
  <si>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</si>
  <si>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</si>
  <si>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</si>
  <si>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</si>
  <si>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</si>
  <si>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</si>
  <si>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</si>
  <si>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</si>
  <si>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</si>
  <si>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</si>
  <si>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</si>
  <si>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</si>
  <si>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</si>
  <si>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</si>
  <si>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</si>
  <si>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</si>
  <si>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</si>
  <si>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</si>
  <si>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</si>
  <si>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</si>
  <si>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</si>
  <si>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</si>
  <si>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</si>
  <si>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</si>
  <si>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</si>
  <si>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</si>
  <si>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</si>
  <si>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</si>
  <si>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</si>
  <si>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</si>
  <si>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</si>
  <si>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</si>
  <si>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</si>
  <si>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</si>
  <si>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</si>
  <si>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</si>
  <si>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</si>
  <si>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</si>
  <si>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</si>
  <si>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</si>
  <si>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</si>
  <si>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</si>
  <si>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</si>
  <si>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</si>
  <si>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</si>
  <si>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</si>
  <si>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</si>
  <si>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</si>
  <si>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</si>
  <si>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</si>
  <si>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</si>
  <si>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</si>
  <si>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</si>
  <si>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</si>
  <si>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</si>
  <si>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</si>
  <si>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</si>
  <si>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</si>
  <si>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</si>
  <si>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</si>
  <si>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</si>
  <si>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</si>
  <si>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</si>
  <si>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</si>
  <si>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</si>
  <si>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</si>
  <si>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</si>
  <si>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</si>
  <si>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</si>
  <si>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</si>
  <si>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</si>
  <si>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</si>
  <si>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</si>
  <si>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</si>
  <si>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</si>
  <si>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</si>
  <si>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</si>
  <si>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</si>
  <si>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</si>
  <si>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</si>
  <si>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</si>
  <si>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</si>
  <si>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</si>
  <si>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</si>
  <si>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</si>
  <si>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</si>
  <si>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</si>
  <si>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</si>
  <si>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</si>
  <si>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</si>
  <si>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</si>
  <si>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</si>
  <si>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</si>
  <si>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</si>
  <si>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</si>
  <si>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</si>
  <si>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</si>
  <si>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</si>
  <si>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</si>
  <si>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</si>
  <si>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</si>
  <si>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</si>
  <si>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</si>
  <si>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</si>
  <si>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</si>
  <si>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</si>
  <si>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</si>
  <si>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</si>
  <si>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</si>
  <si>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</si>
  <si>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</si>
  <si>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</si>
  <si>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</si>
  <si>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</si>
  <si>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</si>
  <si>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</si>
  <si>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</si>
  <si>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</si>
  <si>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</si>
  <si>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</si>
  <si>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</si>
  <si>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</si>
  <si>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</si>
  <si>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</si>
  <si>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</si>
  <si>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</si>
  <si>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</si>
  <si>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</si>
  <si>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</si>
  <si>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</si>
  <si>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</si>
  <si>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</si>
  <si>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</si>
  <si>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</si>
  <si>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</si>
  <si>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</si>
  <si>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</si>
  <si>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</si>
  <si>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</si>
  <si>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</si>
  <si>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</si>
  <si>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</si>
  <si>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</si>
  <si>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</si>
  <si>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Skatter og afgifter</t>
  </si>
  <si>
    <t>Selskabsskatter</t>
  </si>
  <si>
    <t>Erstatninger</t>
  </si>
  <si>
    <t>Ingen bortfald eller nedsættelse</t>
  </si>
  <si>
    <t>Eternitledninger Ø 50mm &lt; Ledningsnet ≤ Ø110 mm</t>
  </si>
  <si>
    <t>Eternitledninger Ø110 mm &lt; Ledningsnet ≤ Ø 250 mm</t>
  </si>
  <si>
    <t>Stik på ledningsnet, Konstruktioner</t>
  </si>
  <si>
    <t>Ventiler på ledningsnet ≤ Ø50 mm</t>
  </si>
  <si>
    <t>Ventiler på Ø 50mm &lt; Ledningsnet ≤ Ø110 mm</t>
  </si>
  <si>
    <t>Ø 250 mm &lt; Ledningsnet ≤ Ø 500mm</t>
  </si>
  <si>
    <t>Ø 50mm &lt; Ledningsnet ≤ Ø110 mm</t>
  </si>
  <si>
    <t>Ledningsnet ≤ Ø50 mm</t>
  </si>
  <si>
    <t>Ventiler på Ø110 mm &lt; Ledningsnet ≤ Ø 250 mm</t>
  </si>
  <si>
    <t>Ø110 mm &lt; Ledningsnet ≤ Ø 250 mm</t>
  </si>
  <si>
    <t>Fane 12: Bortfald eller nedsættelse af omkostninger til mål, medfinansiering eller udvidelse</t>
  </si>
  <si>
    <t>Fane 13: Nøgletal</t>
  </si>
  <si>
    <t>Afgift for ledningsført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</si>
</sst>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6" t="s">
        <v>137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34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33</v>
      </c>
      <c r="D14" s="65" t="s">
        <v>120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119</v>
      </c>
      <c r="D15" s="65" t="s">
        <v>122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121</v>
      </c>
      <c r="D16" s="65" t="s">
        <v>138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7</v>
      </c>
      <c r="D17" s="77" t="s">
        <v>123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8</v>
      </c>
      <c r="D18" s="77" t="s">
        <v>131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9</v>
      </c>
      <c r="D19" s="77" t="s">
        <v>124</v>
      </c>
      <c r="E19" s="78"/>
      <c r="F19" s="78"/>
      <c r="G19" s="79"/>
      <c r="H19" s="1"/>
      <c r="I19" s="1"/>
    </row>
    <row r="20" spans="1:9" x14ac:dyDescent="0.25">
      <c r="A20" s="1"/>
      <c r="B20" s="1"/>
      <c r="C20" s="6" t="s">
        <v>10</v>
      </c>
      <c r="D20" s="80" t="s">
        <v>132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</v>
      </c>
      <c r="D21" s="80" t="s">
        <v>125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12</v>
      </c>
      <c r="D22" s="69" t="s">
        <v>127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13</v>
      </c>
      <c r="D23" s="72" t="s">
        <v>126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27</v>
      </c>
      <c r="D24" s="72" t="s">
        <v>128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31</v>
      </c>
      <c r="D25" s="72" t="s">
        <v>30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32</v>
      </c>
      <c r="D26" s="83" t="s">
        <v>129</v>
      </c>
      <c r="E26" s="84"/>
      <c r="F26" s="84"/>
      <c r="G26" s="85"/>
      <c r="H26" s="1"/>
      <c r="I26" s="1"/>
    </row>
    <row r="27" spans="1:9" x14ac:dyDescent="0.25">
      <c r="A27" s="1"/>
      <c r="B27" s="1"/>
      <c r="C27" s="6" t="s">
        <v>130</v>
      </c>
      <c r="D27" s="83" t="s">
        <v>58</v>
      </c>
      <c r="E27" s="84"/>
      <c r="F27" s="84"/>
      <c r="G27" s="8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300512.76789351995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15025638.394675998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217507.20147797413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23901890.272304848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672720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672722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-2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0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62855296.227229886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57783985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19996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5091307.2272298858</v>
      </c>
      <c r="F12" s="25" t="s">
        <v>3</v>
      </c>
      <c r="G12" s="17">
        <f>E12</f>
        <v>5091307.2272298858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4290292.87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-5361935.7373132259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-1071642.8673132258</v>
      </c>
      <c r="F19" s="25" t="s">
        <v>3</v>
      </c>
      <c r="G19" s="17">
        <f>E19</f>
        <v>-1071642.8673132258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-1090396.6174912073</v>
      </c>
      <c r="F20" s="25" t="s">
        <v>3</v>
      </c>
      <c r="G20" s="17">
        <f>E20</f>
        <v>-1090396.6174912073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0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0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4000910.6097386787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0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0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9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26.25" x14ac:dyDescent="0.25">
      <c r="A10" s="1"/>
      <c r="B10" s="60" t="s">
        <v>155</v>
      </c>
      <c r="C10" s="61">
        <v>75</v>
      </c>
      <c r="D10" s="11">
        <v>483.68</v>
      </c>
      <c r="E10" s="11">
        <f>D10/C10</f>
        <v>6.4490666666666669</v>
      </c>
      <c r="F10" s="11">
        <v>0</v>
      </c>
      <c r="G10" s="11">
        <v>0</v>
      </c>
      <c r="H10" s="22" t="s">
        <v>3</v>
      </c>
      <c r="I10" s="1"/>
    </row>
    <row r="11" spans="1:9" ht="26.25" x14ac:dyDescent="0.25">
      <c r="A11" s="1"/>
      <c r="B11" s="60" t="s">
        <v>156</v>
      </c>
      <c r="C11" s="61">
        <v>75</v>
      </c>
      <c r="D11" s="11">
        <v>432.49</v>
      </c>
      <c r="E11" s="11">
        <f t="shared" ref="E11:E21" si="0">D11/C11</f>
        <v>5.7665333333333333</v>
      </c>
      <c r="F11" s="11">
        <v>0</v>
      </c>
      <c r="G11" s="11">
        <v>0</v>
      </c>
      <c r="H11" s="22" t="s">
        <v>3</v>
      </c>
      <c r="I11" s="1"/>
    </row>
    <row r="12" spans="1:9" ht="26.25" x14ac:dyDescent="0.25">
      <c r="A12" s="1"/>
      <c r="B12" s="60" t="s">
        <v>157</v>
      </c>
      <c r="C12" s="61">
        <v>75</v>
      </c>
      <c r="D12" s="11">
        <v>193555.14</v>
      </c>
      <c r="E12" s="11">
        <f t="shared" si="0"/>
        <v>2580.7352000000001</v>
      </c>
      <c r="F12" s="11">
        <v>0</v>
      </c>
      <c r="G12" s="11">
        <v>0</v>
      </c>
      <c r="H12" s="22" t="s">
        <v>3</v>
      </c>
      <c r="I12" s="1"/>
    </row>
    <row r="13" spans="1:9" ht="26.25" x14ac:dyDescent="0.25">
      <c r="A13" s="1"/>
      <c r="B13" s="60" t="s">
        <v>158</v>
      </c>
      <c r="C13" s="61">
        <v>75</v>
      </c>
      <c r="D13" s="11">
        <v>316934.96999999997</v>
      </c>
      <c r="E13" s="11">
        <f t="shared" si="0"/>
        <v>4225.7995999999994</v>
      </c>
      <c r="F13" s="11">
        <v>0</v>
      </c>
      <c r="G13" s="11">
        <v>0</v>
      </c>
      <c r="H13" s="22" t="s">
        <v>3</v>
      </c>
      <c r="I13" s="1"/>
    </row>
    <row r="14" spans="1:9" ht="26.25" x14ac:dyDescent="0.25">
      <c r="A14" s="1"/>
      <c r="B14" s="60" t="s">
        <v>159</v>
      </c>
      <c r="C14" s="61">
        <v>75</v>
      </c>
      <c r="D14" s="11">
        <v>53058.080000000002</v>
      </c>
      <c r="E14" s="11">
        <f t="shared" si="0"/>
        <v>707.44106666666664</v>
      </c>
      <c r="F14" s="11">
        <v>0</v>
      </c>
      <c r="G14" s="11">
        <v>0</v>
      </c>
      <c r="H14" s="22" t="s">
        <v>3</v>
      </c>
      <c r="I14" s="1"/>
    </row>
    <row r="15" spans="1:9" ht="26.25" x14ac:dyDescent="0.25">
      <c r="A15" s="1"/>
      <c r="B15" s="60" t="s">
        <v>160</v>
      </c>
      <c r="C15" s="61">
        <v>75</v>
      </c>
      <c r="D15" s="11">
        <v>718135.68</v>
      </c>
      <c r="E15" s="11">
        <f t="shared" si="0"/>
        <v>9575.1424000000006</v>
      </c>
      <c r="F15" s="11">
        <v>0</v>
      </c>
      <c r="G15" s="11">
        <v>0</v>
      </c>
      <c r="H15" s="22" t="s">
        <v>3</v>
      </c>
      <c r="I15" s="1"/>
    </row>
    <row r="16" spans="1:9" ht="26.25" x14ac:dyDescent="0.25">
      <c r="A16" s="1"/>
      <c r="B16" s="60" t="s">
        <v>161</v>
      </c>
      <c r="C16" s="61">
        <v>75</v>
      </c>
      <c r="D16" s="11">
        <v>559095.88</v>
      </c>
      <c r="E16" s="11">
        <f t="shared" si="0"/>
        <v>7454.6117333333332</v>
      </c>
      <c r="F16" s="11">
        <v>0</v>
      </c>
      <c r="G16" s="11">
        <v>0</v>
      </c>
      <c r="H16" s="22" t="s">
        <v>3</v>
      </c>
      <c r="I16" s="1"/>
    </row>
    <row r="17" spans="1:9" x14ac:dyDescent="0.25">
      <c r="A17" s="1"/>
      <c r="B17" s="60" t="s">
        <v>162</v>
      </c>
      <c r="C17" s="61">
        <v>75</v>
      </c>
      <c r="D17" s="11">
        <v>499.17</v>
      </c>
      <c r="E17" s="11">
        <f t="shared" si="0"/>
        <v>6.6556000000000006</v>
      </c>
      <c r="F17" s="11">
        <v>0</v>
      </c>
      <c r="G17" s="11">
        <v>0</v>
      </c>
      <c r="H17" s="22" t="s">
        <v>3</v>
      </c>
      <c r="I17" s="1"/>
    </row>
    <row r="18" spans="1:9" ht="26.25" x14ac:dyDescent="0.25">
      <c r="A18" s="1"/>
      <c r="B18" s="60" t="s">
        <v>157</v>
      </c>
      <c r="C18" s="61">
        <v>75</v>
      </c>
      <c r="D18" s="11">
        <v>110906.61</v>
      </c>
      <c r="E18" s="11">
        <f t="shared" si="0"/>
        <v>1478.7547999999999</v>
      </c>
      <c r="F18" s="11">
        <v>0</v>
      </c>
      <c r="G18" s="11">
        <v>0</v>
      </c>
      <c r="H18" s="22" t="s">
        <v>3</v>
      </c>
      <c r="I18" s="1"/>
    </row>
    <row r="19" spans="1:9" ht="26.25" x14ac:dyDescent="0.25">
      <c r="A19" s="1"/>
      <c r="B19" s="60" t="s">
        <v>158</v>
      </c>
      <c r="C19" s="61">
        <v>75</v>
      </c>
      <c r="D19" s="11">
        <v>178417.68</v>
      </c>
      <c r="E19" s="11">
        <f t="shared" si="0"/>
        <v>2378.9023999999999</v>
      </c>
      <c r="F19" s="11">
        <v>0</v>
      </c>
      <c r="G19" s="11">
        <v>0</v>
      </c>
      <c r="H19" s="22" t="s">
        <v>3</v>
      </c>
      <c r="I19" s="1"/>
    </row>
    <row r="20" spans="1:9" ht="26.25" x14ac:dyDescent="0.25">
      <c r="A20" s="1"/>
      <c r="B20" s="60" t="s">
        <v>159</v>
      </c>
      <c r="C20" s="61">
        <v>75</v>
      </c>
      <c r="D20" s="11">
        <v>48103.51</v>
      </c>
      <c r="E20" s="11">
        <f t="shared" si="0"/>
        <v>641.38013333333333</v>
      </c>
      <c r="F20" s="11">
        <v>0</v>
      </c>
      <c r="G20" s="11">
        <v>0</v>
      </c>
      <c r="H20" s="22" t="s">
        <v>3</v>
      </c>
      <c r="I20" s="1"/>
    </row>
    <row r="21" spans="1:9" ht="26.25" x14ac:dyDescent="0.25">
      <c r="A21" s="1"/>
      <c r="B21" s="60" t="s">
        <v>163</v>
      </c>
      <c r="C21" s="61">
        <v>75</v>
      </c>
      <c r="D21" s="11">
        <v>17912.96</v>
      </c>
      <c r="E21" s="11">
        <f t="shared" si="0"/>
        <v>238.83946666666665</v>
      </c>
      <c r="F21" s="11">
        <v>0</v>
      </c>
      <c r="G21" s="11">
        <v>0</v>
      </c>
      <c r="H21" s="22" t="s">
        <v>3</v>
      </c>
      <c r="I21" s="1"/>
    </row>
    <row r="22" spans="1:9" ht="26.25" x14ac:dyDescent="0.25">
      <c r="A22" s="1"/>
      <c r="B22" s="60" t="s">
        <v>161</v>
      </c>
      <c r="C22" s="61">
        <v>75</v>
      </c>
      <c r="D22" s="11">
        <v>519849.91</v>
      </c>
      <c r="E22" s="11">
        <f t="shared" ref="E22:E23" si="1">D22/C22</f>
        <v>6931.3321333333333</v>
      </c>
      <c r="F22" s="11">
        <v>0</v>
      </c>
      <c r="G22" s="11">
        <v>0</v>
      </c>
      <c r="H22" s="22" t="s">
        <v>3</v>
      </c>
      <c r="I22" s="1"/>
    </row>
    <row r="23" spans="1:9" ht="26.25" x14ac:dyDescent="0.25">
      <c r="A23" s="1"/>
      <c r="B23" s="60" t="s">
        <v>164</v>
      </c>
      <c r="C23" s="61">
        <v>75</v>
      </c>
      <c r="D23" s="11">
        <v>2284146.6800000002</v>
      </c>
      <c r="E23" s="11">
        <f t="shared" si="1"/>
        <v>30455.289066666668</v>
      </c>
      <c r="F23" s="11">
        <v>0</v>
      </c>
      <c r="G23" s="11">
        <v>0</v>
      </c>
      <c r="H23" s="22" t="s">
        <v>3</v>
      </c>
      <c r="I23" s="1"/>
    </row>
    <row r="24" spans="1:9" x14ac:dyDescent="0.25">
      <c r="A24" s="1"/>
      <c r="B24" s="93" t="s">
        <v>144</v>
      </c>
      <c r="C24" s="94"/>
      <c r="D24" s="95"/>
      <c r="E24" s="20">
        <f>SUM(E10:E23)</f>
        <v>66687.099199999997</v>
      </c>
      <c r="F24" s="20">
        <f t="shared" ref="F24:G24" si="2">SUM(F10:F23)</f>
        <v>0</v>
      </c>
      <c r="G24" s="20">
        <f t="shared" si="2"/>
        <v>0</v>
      </c>
      <c r="H24" s="21" t="s">
        <v>3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</sheetData>
  <sheetProtection password="DFE9" sheet="1" objects="1" scenarios="1"/>
  <mergeCells count="3">
    <mergeCell ref="B3:H4"/>
    <mergeCell ref="B24:D24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Anlægsprojekter'!F24</f>
        <v>0</v>
      </c>
      <c r="E10" s="22" t="s">
        <v>3</v>
      </c>
      <c r="F10" s="11">
        <f>SUM('Fane 10. Anlægsprojekter'!E24,'Fane 10. Anlægsprojekter'!G24)</f>
        <v>66687.099199999997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66687.099199999997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67814.111176479986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165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154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166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37512393.872585624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0.4709080883176997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-40997.91480365771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67814.111176479986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634412.65812374442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-251196.48597997124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-299479.61457483075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-209773.69125289368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37413173.406182587</v>
      </c>
      <c r="D20" s="18" t="s">
        <v>3</v>
      </c>
      <c r="E20" s="17">
        <f>C20</f>
        <v>37413173.406182587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omk.'!E16</f>
        <v>21702126.401989877</v>
      </c>
      <c r="D22" s="18" t="s">
        <v>3</v>
      </c>
      <c r="E22" s="17">
        <f>C22</f>
        <v>21702126.401989877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118467.42396507344</v>
      </c>
      <c r="D24" s="18" t="s">
        <v>3</v>
      </c>
      <c r="E24" s="17">
        <f>C24</f>
        <v>118467.42396507344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0</v>
      </c>
      <c r="D28" s="18" t="s">
        <v>3</v>
      </c>
      <c r="E28" s="17">
        <f>C28</f>
        <v>0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59233767.232137538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37413173.406182587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632282.63056448568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-250353.0989020578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-298450.00365992245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-211462.99249534248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37285189.941689759</v>
      </c>
      <c r="D14" s="18" t="s">
        <v>3</v>
      </c>
      <c r="E14" s="17">
        <f>C14</f>
        <v>37285189.941689759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omk.'!E16*(1+Prisudvikling2019)</f>
        <v>22068892.338183504</v>
      </c>
      <c r="D16" s="18" t="s">
        <v>3</v>
      </c>
      <c r="E16" s="17">
        <f>C16</f>
        <v>22068892.338183504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0</v>
      </c>
      <c r="D20" s="18" t="s">
        <v>3</v>
      </c>
      <c r="E20" s="17">
        <f>C20</f>
        <v>0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59354082.279873267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37285189.941689759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630119.71001455688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-249496.68780332149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-297423.93254733965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-213165.89763001766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37155223.133723639</v>
      </c>
      <c r="D13" s="18" t="s">
        <v>3</v>
      </c>
      <c r="E13" s="17">
        <f>C13</f>
        <v>37155223.133723639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omk.'!E16*(1+Prisudvikling2019)^2</f>
        <v>22441856.618698802</v>
      </c>
      <c r="D15" s="18" t="s">
        <v>3</v>
      </c>
      <c r="E15" s="17">
        <f>C15</f>
        <v>22441856.618698802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59597079.752422437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37155223.133723639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627923.27095992945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-248627.0050106998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-296401.38906724186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-214882.51620865526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37023235.49439697</v>
      </c>
      <c r="D13" s="18" t="s">
        <v>3</v>
      </c>
      <c r="E13" s="17">
        <f>C13</f>
        <v>37023235.49439697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omk.'!E16*(1+Prisudvikling2019)^3</f>
        <v>22821123.995554809</v>
      </c>
      <c r="D15" s="18" t="s">
        <v>3</v>
      </c>
      <c r="E15" s="17">
        <f>C15</f>
        <v>22821123.995554809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59844359.489951774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59730346.924885623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22217953.052299999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37512393.872585624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15140006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23818895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15140006.463082002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23778578.435142435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0.46308200247585773</v>
      </c>
      <c r="E22" s="22" t="s">
        <v>3</v>
      </c>
      <c r="F22" s="11">
        <f>D22*(1+Prisudvikling2019)</f>
        <v>0.4709080883176997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-40316.564857564867</v>
      </c>
      <c r="E23" s="22" t="s">
        <v>3</v>
      </c>
      <c r="F23" s="11">
        <f>D23*(1+Prisudvikling2019)</f>
        <v>-40997.91480365771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167</v>
      </c>
      <c r="C10" s="48"/>
      <c r="D10" s="49"/>
      <c r="E10" s="11">
        <v>19704660</v>
      </c>
      <c r="F10" s="22" t="s">
        <v>3</v>
      </c>
      <c r="G10" s="1"/>
      <c r="H10" s="1"/>
    </row>
    <row r="11" spans="1:8" x14ac:dyDescent="0.25">
      <c r="A11" s="1"/>
      <c r="B11" s="44" t="s">
        <v>150</v>
      </c>
      <c r="C11" s="48"/>
      <c r="D11" s="49"/>
      <c r="E11" s="11">
        <v>53769</v>
      </c>
      <c r="F11" s="22" t="s">
        <v>3</v>
      </c>
      <c r="G11" s="1"/>
      <c r="H11" s="1"/>
    </row>
    <row r="12" spans="1:8" x14ac:dyDescent="0.25">
      <c r="A12" s="1"/>
      <c r="B12" s="44" t="s">
        <v>151</v>
      </c>
      <c r="C12" s="48"/>
      <c r="D12" s="49"/>
      <c r="E12" s="11">
        <v>110423</v>
      </c>
      <c r="F12" s="22" t="s">
        <v>3</v>
      </c>
      <c r="G12" s="1"/>
      <c r="H12" s="1"/>
    </row>
    <row r="13" spans="1:8" x14ac:dyDescent="0.25">
      <c r="A13" s="1"/>
      <c r="B13" s="44" t="s">
        <v>152</v>
      </c>
      <c r="C13" s="48"/>
      <c r="D13" s="49"/>
      <c r="E13" s="11">
        <v>1011000</v>
      </c>
      <c r="F13" s="22" t="s">
        <v>3</v>
      </c>
      <c r="G13" s="1"/>
      <c r="H13" s="1"/>
    </row>
    <row r="14" spans="1:8" x14ac:dyDescent="0.25">
      <c r="A14" s="1"/>
      <c r="B14" s="44" t="s">
        <v>153</v>
      </c>
      <c r="C14" s="48"/>
      <c r="D14" s="49"/>
      <c r="E14" s="11">
        <v>106927.23</v>
      </c>
      <c r="F14" s="22" t="s">
        <v>3</v>
      </c>
      <c r="G14" s="1"/>
      <c r="H14" s="1"/>
    </row>
    <row r="15" spans="1:8" x14ac:dyDescent="0.25">
      <c r="A15" s="1"/>
      <c r="B15" s="41" t="s">
        <v>140</v>
      </c>
      <c r="C15" s="42"/>
      <c r="D15" s="43"/>
      <c r="E15" s="20">
        <f>SUM(E10:E14)</f>
        <v>20986779.23</v>
      </c>
      <c r="F15" s="21" t="s">
        <v>3</v>
      </c>
      <c r="G15" s="1"/>
      <c r="H15" s="1"/>
    </row>
    <row r="16" spans="1:8" x14ac:dyDescent="0.25">
      <c r="A16" s="1"/>
      <c r="B16" s="41" t="s">
        <v>141</v>
      </c>
      <c r="C16" s="42"/>
      <c r="D16" s="43"/>
      <c r="E16" s="20">
        <f>E15*(1+Prisudvikling2019)^2</f>
        <v>21702126.401989877</v>
      </c>
      <c r="F16" s="21" t="s">
        <v>3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6.5803679330390602E-3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2018-09-27T09:25:56Z</dcterms:modified>
</cp:coreProperties>
</file>