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28" i="11"/>
  <c r="D10" i="20" s="1"/>
  <c r="G28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27" i="11" l="1"/>
  <c r="D12" i="20" l="1"/>
  <c r="C12" i="2" s="1"/>
  <c r="C18" i="2" s="1"/>
  <c r="C12" i="15" l="1"/>
  <c r="C11" i="22" s="1"/>
  <c r="C11" i="23" s="1"/>
  <c r="E26" i="11"/>
  <c r="E10" i="11" l="1"/>
  <c r="E28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s="1"/>
  <c r="C13" i="22" l="1"/>
  <c r="E13" i="22" s="1"/>
  <c r="E16" i="22" s="1"/>
  <c r="C8" i="23" l="1"/>
  <c r="C9" i="23" s="1"/>
  <c r="C10" i="23" s="1"/>
  <c r="C13" i="23" s="1"/>
  <c r="E13" i="23" s="1"/>
  <c r="E16" i="23" s="1"/>
</calcChain>
</file>

<file path=xl/sharedStrings.xml><?xml version="1.0" encoding="utf-8"?>
<sst xmlns="http://schemas.openxmlformats.org/spreadsheetml/2006/main" count="342" uniqueCount="172">
  <si>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</si>
  <si>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</si>
  <si>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</si>
  <si>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</si>
  <si>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</si>
  <si>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</si>
  <si>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</si>
  <si>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</si>
  <si>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</si>
  <si>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</si>
  <si>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</si>
  <si>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</si>
  <si>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</si>
  <si>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</si>
  <si>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</si>
  <si>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</si>
  <si>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</si>
  <si>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</si>
  <si>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</si>
  <si>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</si>
  <si>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</si>
  <si>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</si>
  <si>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</si>
  <si>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</si>
  <si>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</si>
  <si>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</si>
  <si>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</si>
  <si>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</si>
  <si>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</si>
  <si>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</si>
  <si>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</si>
  <si>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</si>
  <si>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</si>
  <si>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</si>
  <si>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</si>
  <si>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</si>
  <si>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</si>
  <si>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</si>
  <si>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</si>
  <si>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</si>
  <si>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</si>
  <si>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</si>
  <si>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</si>
  <si>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</si>
  <si>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</si>
  <si>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</si>
  <si>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</si>
  <si>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</si>
  <si>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</si>
  <si>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</si>
  <si>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</si>
  <si>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</si>
  <si>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</si>
  <si>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</si>
  <si>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</si>
  <si>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</si>
  <si>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</si>
  <si>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</si>
  <si>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</si>
  <si>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</si>
  <si>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</si>
  <si>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</si>
  <si>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</si>
  <si>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</si>
  <si>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</si>
  <si>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</si>
  <si>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</si>
  <si>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</si>
  <si>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</si>
  <si>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</si>
  <si>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</si>
  <si>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</si>
  <si>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</si>
  <si>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</si>
  <si>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</si>
  <si>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</si>
  <si>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</si>
  <si>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</si>
  <si>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</si>
  <si>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</si>
  <si>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</si>
  <si>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</si>
  <si>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</si>
  <si>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</si>
  <si>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</si>
  <si>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</si>
  <si>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</si>
  <si>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</si>
  <si>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</si>
  <si>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</si>
  <si>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</si>
  <si>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</si>
  <si>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</si>
  <si>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</si>
  <si>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</si>
  <si>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</si>
  <si>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</si>
  <si>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</si>
  <si>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</si>
  <si>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</si>
  <si>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</si>
  <si>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</si>
  <si>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</si>
  <si>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</si>
  <si>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</si>
  <si>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</si>
  <si>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</si>
  <si>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</si>
  <si>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</si>
  <si>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</si>
  <si>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</si>
  <si>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</si>
  <si>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</si>
  <si>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</si>
  <si>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</si>
  <si>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</si>
  <si>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</si>
  <si>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</si>
  <si>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</si>
  <si>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</si>
  <si>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</si>
  <si>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</si>
  <si>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</si>
  <si>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</si>
  <si>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</si>
  <si>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</si>
  <si>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</si>
  <si>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</si>
  <si>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</si>
  <si>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</si>
  <si>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</si>
  <si>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</si>
  <si>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</si>
  <si>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</si>
  <si>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</si>
  <si>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</si>
  <si>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</si>
  <si>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</si>
  <si>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</si>
  <si>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</si>
  <si>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</si>
  <si>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</si>
  <si>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</si>
  <si>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</si>
  <si>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</si>
  <si>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</si>
  <si>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</si>
  <si>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</si>
  <si>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</si>
  <si>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</si>
  <si>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</si>
  <si>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</si>
  <si>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</si>
  <si>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Boring (inkl. etablering, forerør, filter og prøvepumpning)</t>
  </si>
  <si>
    <t>Elanlæg</t>
  </si>
  <si>
    <t>SRO anlæg</t>
  </si>
  <si>
    <t>Instrumenter (flowmåler+tryk transducer+alarmer)</t>
  </si>
  <si>
    <t>Pumpe inkl. stigrør og forerørsforsejlinger mv.</t>
  </si>
  <si>
    <t>Elanlæg - vandværk</t>
  </si>
  <si>
    <t>SRO-anlæg, vandværk</t>
  </si>
  <si>
    <t>Rentvandsbeholder  insitu støbt</t>
  </si>
  <si>
    <t>Afregningsmålere, elektroniske ≤ Ø 110mm (Qn 10)</t>
  </si>
  <si>
    <t>Afregningsmålere, mekaniske</t>
  </si>
  <si>
    <t>Beluftningsanlæg, iltningstrappe, Kontruktioner</t>
  </si>
  <si>
    <t>Etageareal kontor og mandskabsfaciliteter</t>
  </si>
  <si>
    <t>Etageareal vandbehandlingsbygning</t>
  </si>
  <si>
    <t>Ø 50mm &lt; Ledningsnet ≤ Ø110 mm</t>
  </si>
  <si>
    <t>Sikring, mindre avanceret (hegne, porte), SRO</t>
  </si>
  <si>
    <t>Fane 12: Bortfald eller nedsættelse af omkostninger til mål, medfinansiering eller udvidelse</t>
  </si>
  <si>
    <t>Fane 13: Nøgletal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</si>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</sst>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200655.53722265433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10032776.861132717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79124.84114047559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8695037.4879643507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1405174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1405174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36334132.758539438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33527830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2806302.7585394382</v>
      </c>
      <c r="F12" s="25" t="s">
        <v>3</v>
      </c>
      <c r="G12" s="17">
        <f>E12</f>
        <v>2806302.7585394382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-2542254.0812000004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4208593.15239124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1666339.0711912396</v>
      </c>
      <c r="F19" s="25" t="s">
        <v>3</v>
      </c>
      <c r="G19" s="17">
        <f>E19</f>
        <v>1666339.0711912396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1695500.0049370865</v>
      </c>
      <c r="F20" s="25" t="s">
        <v>3</v>
      </c>
      <c r="G20" s="17">
        <f>E20</f>
        <v>1695500.0049370865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1695500.0049370865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847750.00246854324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2806302.7585394382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847750.00246854324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876646.07843018486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39" x14ac:dyDescent="0.25">
      <c r="A10" s="1"/>
      <c r="B10" s="60" t="s">
        <v>153</v>
      </c>
      <c r="C10" s="61">
        <v>30</v>
      </c>
      <c r="D10" s="11">
        <v>808288</v>
      </c>
      <c r="E10" s="11">
        <f>D10/C10</f>
        <v>26942.933333333334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60" t="s">
        <v>154</v>
      </c>
      <c r="C11" s="61">
        <v>20</v>
      </c>
      <c r="D11" s="11">
        <v>280041</v>
      </c>
      <c r="E11" s="11">
        <f t="shared" ref="E11:E25" si="0">D11/C11</f>
        <v>14002.05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60" t="s">
        <v>155</v>
      </c>
      <c r="C12" s="61">
        <v>10</v>
      </c>
      <c r="D12" s="11">
        <v>2238</v>
      </c>
      <c r="E12" s="11">
        <f t="shared" si="0"/>
        <v>223.8</v>
      </c>
      <c r="F12" s="11">
        <v>0</v>
      </c>
      <c r="G12" s="11">
        <v>0</v>
      </c>
      <c r="H12" s="22" t="s">
        <v>3</v>
      </c>
      <c r="I12" s="1"/>
    </row>
    <row r="13" spans="1:9" ht="39" x14ac:dyDescent="0.25">
      <c r="A13" s="1"/>
      <c r="B13" s="60" t="s">
        <v>156</v>
      </c>
      <c r="C13" s="61">
        <v>10</v>
      </c>
      <c r="D13" s="11">
        <v>2612</v>
      </c>
      <c r="E13" s="11">
        <f t="shared" si="0"/>
        <v>261.2</v>
      </c>
      <c r="F13" s="11">
        <v>0</v>
      </c>
      <c r="G13" s="11">
        <v>0</v>
      </c>
      <c r="H13" s="22" t="s">
        <v>3</v>
      </c>
      <c r="I13" s="1"/>
    </row>
    <row r="14" spans="1:9" ht="26.25" x14ac:dyDescent="0.25">
      <c r="A14" s="1"/>
      <c r="B14" s="60" t="s">
        <v>157</v>
      </c>
      <c r="C14" s="61">
        <v>15</v>
      </c>
      <c r="D14" s="11">
        <v>395401</v>
      </c>
      <c r="E14" s="11">
        <f t="shared" si="0"/>
        <v>26360.066666666666</v>
      </c>
      <c r="F14" s="11">
        <v>0</v>
      </c>
      <c r="G14" s="11">
        <v>0</v>
      </c>
      <c r="H14" s="22" t="s">
        <v>3</v>
      </c>
      <c r="I14" s="1"/>
    </row>
    <row r="15" spans="1:9" x14ac:dyDescent="0.25">
      <c r="A15" s="1"/>
      <c r="B15" s="60" t="s">
        <v>155</v>
      </c>
      <c r="C15" s="61">
        <v>10</v>
      </c>
      <c r="D15" s="11">
        <v>807154</v>
      </c>
      <c r="E15" s="11">
        <f t="shared" si="0"/>
        <v>80715.399999999994</v>
      </c>
      <c r="F15" s="11">
        <v>0</v>
      </c>
      <c r="G15" s="11">
        <v>0</v>
      </c>
      <c r="H15" s="22" t="s">
        <v>3</v>
      </c>
      <c r="I15" s="1"/>
    </row>
    <row r="16" spans="1:9" x14ac:dyDescent="0.25">
      <c r="A16" s="1"/>
      <c r="B16" s="60" t="s">
        <v>158</v>
      </c>
      <c r="C16" s="61">
        <v>25</v>
      </c>
      <c r="D16" s="11">
        <v>193163</v>
      </c>
      <c r="E16" s="11">
        <f t="shared" si="0"/>
        <v>7726.52</v>
      </c>
      <c r="F16" s="11">
        <v>0</v>
      </c>
      <c r="G16" s="11">
        <v>0</v>
      </c>
      <c r="H16" s="22" t="s">
        <v>3</v>
      </c>
      <c r="I16" s="1"/>
    </row>
    <row r="17" spans="1:9" x14ac:dyDescent="0.25">
      <c r="A17" s="1"/>
      <c r="B17" s="60" t="s">
        <v>159</v>
      </c>
      <c r="C17" s="61">
        <v>10</v>
      </c>
      <c r="D17" s="11">
        <v>12651</v>
      </c>
      <c r="E17" s="11">
        <f t="shared" si="0"/>
        <v>1265.0999999999999</v>
      </c>
      <c r="F17" s="11">
        <v>0</v>
      </c>
      <c r="G17" s="11">
        <v>0</v>
      </c>
      <c r="H17" s="22" t="s">
        <v>3</v>
      </c>
      <c r="I17" s="1"/>
    </row>
    <row r="18" spans="1:9" ht="26.25" x14ac:dyDescent="0.25">
      <c r="A18" s="1"/>
      <c r="B18" s="60" t="s">
        <v>157</v>
      </c>
      <c r="C18" s="61">
        <v>15</v>
      </c>
      <c r="D18" s="11">
        <v>13418</v>
      </c>
      <c r="E18" s="11">
        <f t="shared" si="0"/>
        <v>894.5333333333333</v>
      </c>
      <c r="F18" s="11">
        <v>0</v>
      </c>
      <c r="G18" s="11">
        <v>0</v>
      </c>
      <c r="H18" s="22" t="s">
        <v>3</v>
      </c>
      <c r="I18" s="1"/>
    </row>
    <row r="19" spans="1:9" ht="26.25" x14ac:dyDescent="0.25">
      <c r="A19" s="1"/>
      <c r="B19" s="60" t="s">
        <v>160</v>
      </c>
      <c r="C19" s="61">
        <v>50</v>
      </c>
      <c r="D19" s="11">
        <v>1564461</v>
      </c>
      <c r="E19" s="11">
        <f t="shared" si="0"/>
        <v>31289.22</v>
      </c>
      <c r="F19" s="11">
        <v>0</v>
      </c>
      <c r="G19" s="11">
        <v>0</v>
      </c>
      <c r="H19" s="22" t="s">
        <v>3</v>
      </c>
      <c r="I19" s="1"/>
    </row>
    <row r="20" spans="1:9" ht="39" x14ac:dyDescent="0.25">
      <c r="A20" s="1"/>
      <c r="B20" s="60" t="s">
        <v>161</v>
      </c>
      <c r="C20" s="61">
        <v>10</v>
      </c>
      <c r="D20" s="11">
        <v>4564919</v>
      </c>
      <c r="E20" s="11">
        <f t="shared" si="0"/>
        <v>456491.9</v>
      </c>
      <c r="F20" s="11">
        <v>0</v>
      </c>
      <c r="G20" s="11">
        <v>0</v>
      </c>
      <c r="H20" s="22" t="s">
        <v>3</v>
      </c>
      <c r="I20" s="1"/>
    </row>
    <row r="21" spans="1:9" ht="26.25" x14ac:dyDescent="0.25">
      <c r="A21" s="1"/>
      <c r="B21" s="60" t="s">
        <v>162</v>
      </c>
      <c r="C21" s="61">
        <v>8</v>
      </c>
      <c r="D21" s="11">
        <v>3362</v>
      </c>
      <c r="E21" s="11">
        <f t="shared" si="0"/>
        <v>420.25</v>
      </c>
      <c r="F21" s="11">
        <v>0</v>
      </c>
      <c r="G21" s="11">
        <v>0</v>
      </c>
      <c r="H21" s="22" t="s">
        <v>3</v>
      </c>
      <c r="I21" s="1"/>
    </row>
    <row r="22" spans="1:9" x14ac:dyDescent="0.25">
      <c r="A22" s="1"/>
      <c r="B22" s="60" t="s">
        <v>158</v>
      </c>
      <c r="C22" s="61">
        <v>25</v>
      </c>
      <c r="D22" s="11">
        <v>90258</v>
      </c>
      <c r="E22" s="11">
        <f t="shared" si="0"/>
        <v>3610.32</v>
      </c>
      <c r="F22" s="11">
        <v>0</v>
      </c>
      <c r="G22" s="11">
        <v>0</v>
      </c>
      <c r="H22" s="22" t="s">
        <v>3</v>
      </c>
      <c r="I22" s="1"/>
    </row>
    <row r="23" spans="1:9" ht="39" x14ac:dyDescent="0.25">
      <c r="A23" s="1"/>
      <c r="B23" s="60" t="s">
        <v>163</v>
      </c>
      <c r="C23" s="61">
        <v>50</v>
      </c>
      <c r="D23" s="11">
        <v>6352799</v>
      </c>
      <c r="E23" s="11">
        <f t="shared" si="0"/>
        <v>127055.98</v>
      </c>
      <c r="F23" s="11">
        <v>0</v>
      </c>
      <c r="G23" s="11">
        <v>35282</v>
      </c>
      <c r="H23" s="22" t="s">
        <v>3</v>
      </c>
      <c r="I23" s="1"/>
    </row>
    <row r="24" spans="1:9" ht="26.25" x14ac:dyDescent="0.25">
      <c r="A24" s="1"/>
      <c r="B24" s="60" t="s">
        <v>164</v>
      </c>
      <c r="C24" s="61">
        <v>75</v>
      </c>
      <c r="D24" s="11">
        <v>7410263</v>
      </c>
      <c r="E24" s="11">
        <f t="shared" si="0"/>
        <v>98803.506666666668</v>
      </c>
      <c r="F24" s="11">
        <v>0</v>
      </c>
      <c r="G24" s="11">
        <v>41154</v>
      </c>
      <c r="H24" s="22" t="s">
        <v>3</v>
      </c>
      <c r="I24" s="1"/>
    </row>
    <row r="25" spans="1:9" ht="26.25" x14ac:dyDescent="0.25">
      <c r="A25" s="1"/>
      <c r="B25" s="60" t="s">
        <v>165</v>
      </c>
      <c r="C25" s="61">
        <v>75</v>
      </c>
      <c r="D25" s="11">
        <v>56635953</v>
      </c>
      <c r="E25" s="11">
        <f t="shared" si="0"/>
        <v>755146.04</v>
      </c>
      <c r="F25" s="11">
        <v>0</v>
      </c>
      <c r="G25" s="11">
        <v>294976</v>
      </c>
      <c r="H25" s="22" t="s">
        <v>3</v>
      </c>
      <c r="I25" s="1"/>
    </row>
    <row r="26" spans="1:9" ht="26.25" x14ac:dyDescent="0.25">
      <c r="A26" s="1"/>
      <c r="B26" s="60" t="s">
        <v>166</v>
      </c>
      <c r="C26" s="61">
        <v>75</v>
      </c>
      <c r="D26" s="11">
        <v>1338736</v>
      </c>
      <c r="E26" s="11">
        <f t="shared" ref="E26:E27" si="1">D26/C26</f>
        <v>17849.813333333332</v>
      </c>
      <c r="F26" s="11">
        <v>0</v>
      </c>
      <c r="G26" s="11">
        <v>0</v>
      </c>
      <c r="H26" s="22" t="s">
        <v>3</v>
      </c>
      <c r="I26" s="1"/>
    </row>
    <row r="27" spans="1:9" ht="26.25" x14ac:dyDescent="0.25">
      <c r="A27" s="1"/>
      <c r="B27" s="60" t="s">
        <v>167</v>
      </c>
      <c r="C27" s="61">
        <v>10</v>
      </c>
      <c r="D27" s="11">
        <v>104904</v>
      </c>
      <c r="E27" s="11">
        <f t="shared" si="1"/>
        <v>10490.4</v>
      </c>
      <c r="F27" s="11">
        <v>0</v>
      </c>
      <c r="G27" s="11">
        <v>0</v>
      </c>
      <c r="H27" s="22" t="s">
        <v>3</v>
      </c>
      <c r="I27" s="1"/>
    </row>
    <row r="28" spans="1:9" x14ac:dyDescent="0.25">
      <c r="A28" s="1"/>
      <c r="B28" s="93" t="s">
        <v>144</v>
      </c>
      <c r="C28" s="94"/>
      <c r="D28" s="95"/>
      <c r="E28" s="20">
        <f>SUM(E10:E27)</f>
        <v>1659549.0333333332</v>
      </c>
      <c r="F28" s="20">
        <f t="shared" ref="F28:G28" si="2">SUM(F10:F27)</f>
        <v>0</v>
      </c>
      <c r="G28" s="20">
        <f t="shared" si="2"/>
        <v>371412</v>
      </c>
      <c r="H28" s="21" t="s">
        <v>3</v>
      </c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password="DFE9" sheet="1" objects="1" scenarios="1"/>
  <mergeCells count="3">
    <mergeCell ref="B3:H4"/>
    <mergeCell ref="B28:D2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Anlægsprojekter'!F28</f>
        <v>0</v>
      </c>
      <c r="E10" s="22" t="s">
        <v>3</v>
      </c>
      <c r="F10" s="11">
        <f>SUM('Fane 10. Anlægsprojekter'!E28,'Fane 10. Anlægsprojekter'!G28)</f>
        <v>2030961.0333333332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2030961.0333333332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2065284.2747966663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168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169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17879149.321869813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-686113.63803815679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2065284.2747966663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325465.60730081855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-391675.71131858276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-199965.68348568282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-88426.801662351849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18903717.36946252</v>
      </c>
      <c r="D20" s="18" t="s">
        <v>3</v>
      </c>
      <c r="E20" s="17">
        <f>C20</f>
        <v>18903717.36946252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11341179.000968907</v>
      </c>
      <c r="D22" s="18" t="s">
        <v>3</v>
      </c>
      <c r="E22" s="17">
        <f>C22</f>
        <v>11341179.000968907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63274.235858207721</v>
      </c>
      <c r="D24" s="18" t="s">
        <v>3</v>
      </c>
      <c r="E24" s="17">
        <f>C24</f>
        <v>63274.235858207721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876646.07843018486</v>
      </c>
      <c r="D28" s="18" t="s">
        <v>3</v>
      </c>
      <c r="E28" s="17">
        <f>C28</f>
        <v>876646.07843018486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31184816.68471982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18903717.36946252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319472.82354391657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-384463.80386012874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-199278.20146585905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-89138.90004333471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18550309.287637115</v>
      </c>
      <c r="D14" s="18" t="s">
        <v>3</v>
      </c>
      <c r="E14" s="17">
        <f>C14</f>
        <v>18550309.287637115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11532844.92608528</v>
      </c>
      <c r="D16" s="18" t="s">
        <v>3</v>
      </c>
      <c r="E16" s="17">
        <f>C16</f>
        <v>11532844.92608528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891461.39715565497</v>
      </c>
      <c r="D20" s="18" t="s">
        <v>3</v>
      </c>
      <c r="E20" s="17">
        <f>C20</f>
        <v>891461.39715565497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30974615.610878047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18550309.287637115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313500.22696106718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-377276.19029196369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-198593.08300921944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-89856.732931216684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18198083.508365784</v>
      </c>
      <c r="D13" s="18" t="s">
        <v>3</v>
      </c>
      <c r="E13" s="17">
        <f>C13</f>
        <v>18198083.508365784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11727750.005336121</v>
      </c>
      <c r="D15" s="18" t="s">
        <v>3</v>
      </c>
      <c r="E15" s="17">
        <f>C15</f>
        <v>11727750.005336121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29925833.513701905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18198083.508365784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307547.61129138171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-370112.62239314331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-197910.31998983372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-90580.346505809764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17847027.83076838</v>
      </c>
      <c r="D13" s="18" t="s">
        <v>3</v>
      </c>
      <c r="E13" s="17">
        <f>C13</f>
        <v>17847027.83076838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11925948.980426298</v>
      </c>
      <c r="D15" s="18" t="s">
        <v>3</v>
      </c>
      <c r="E15" s="17">
        <f>C15</f>
        <v>11925948.980426298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29772976.811194681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29282880.463174101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11403731.141304288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17879149.321869813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10109141.314623382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8664845.4405658785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10109141.314623382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7990134.4187956387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-674711.02177023981</v>
      </c>
      <c r="E23" s="22" t="s">
        <v>3</v>
      </c>
      <c r="F23" s="11">
        <f>D23*(1+Prisudvikling2019)</f>
        <v>-686113.63803815679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170</v>
      </c>
      <c r="C10" s="48"/>
      <c r="D10" s="49"/>
      <c r="E10" s="11">
        <v>10610647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44133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68570.179999999993</v>
      </c>
      <c r="F12" s="22" t="s">
        <v>3</v>
      </c>
      <c r="G12" s="1"/>
      <c r="H12" s="1"/>
    </row>
    <row r="13" spans="1:8" x14ac:dyDescent="0.25">
      <c r="A13" s="1"/>
      <c r="B13" s="44" t="s">
        <v>171</v>
      </c>
      <c r="C13" s="48"/>
      <c r="D13" s="49"/>
      <c r="E13" s="11">
        <v>244000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10967350.18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11341179.000968907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2018-09-27T09:27:22Z</dcterms:modified>
</cp:coreProperties>
</file>