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2" i="11" l="1"/>
  <c r="D12" i="20" l="1"/>
  <c r="C12" i="2" s="1"/>
  <c r="C18" i="2" s="1"/>
  <c r="C12" i="15" l="1"/>
  <c r="C11" i="22" s="1"/>
  <c r="C11" i="23" s="1"/>
  <c r="E11" i="11"/>
  <c r="E10" i="11" l="1"/>
  <c r="E1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/>
  <c r="C9" i="22" l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<sst xmlns="http://schemas.openxmlformats.org/spreadsheetml/2006/main" count="310" uniqueCount="159">
  <si>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</si>
  <si>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</si>
  <si>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</si>
  <si>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</si>
  <si>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</si>
  <si>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</si>
  <si>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</si>
  <si>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</si>
  <si>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</si>
  <si>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</si>
  <si>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</si>
  <si>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</si>
  <si>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</si>
  <si>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</si>
  <si>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</si>
  <si>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</si>
  <si>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</si>
  <si>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</si>
  <si>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</si>
  <si>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</si>
  <si>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</si>
  <si>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</si>
  <si>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</si>
  <si>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</si>
  <si>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</si>
  <si>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</si>
  <si>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</si>
  <si>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</si>
  <si>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</si>
  <si>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</si>
  <si>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</si>
  <si>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</si>
  <si>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</si>
  <si>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</si>
  <si>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</si>
  <si>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</si>
  <si>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</si>
  <si>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</si>
  <si>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</si>
  <si>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</si>
  <si>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</si>
  <si>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</si>
  <si>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</si>
  <si>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</si>
  <si>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</si>
  <si>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</si>
  <si>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</si>
  <si>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</si>
  <si>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</si>
  <si>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</si>
  <si>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</si>
  <si>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</si>
  <si>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</si>
  <si>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</si>
  <si>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</si>
  <si>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</si>
  <si>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</si>
  <si>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</si>
  <si>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</si>
  <si>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</si>
  <si>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</si>
  <si>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</si>
  <si>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</si>
  <si>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</si>
  <si>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</si>
  <si>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</si>
  <si>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</si>
  <si>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</si>
  <si>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</si>
  <si>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</si>
  <si>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</si>
  <si>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</si>
  <si>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</si>
  <si>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</si>
  <si>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</si>
  <si>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</si>
  <si>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</si>
  <si>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</si>
  <si>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</si>
  <si>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</si>
  <si>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</si>
  <si>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</si>
  <si>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</si>
  <si>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</si>
  <si>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</si>
  <si>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</si>
  <si>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</si>
  <si>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</si>
  <si>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</si>
  <si>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</si>
  <si>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</si>
  <si>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</si>
  <si>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</si>
  <si>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</si>
  <si>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</si>
  <si>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</si>
  <si>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</si>
  <si>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</si>
  <si>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</si>
  <si>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</si>
  <si>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</si>
  <si>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</si>
  <si>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</si>
  <si>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</si>
  <si>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</si>
  <si>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</si>
  <si>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</si>
  <si>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</si>
  <si>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</si>
  <si>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</si>
  <si>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</si>
  <si>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</si>
  <si>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</si>
  <si>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</si>
  <si>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</si>
  <si>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</si>
  <si>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</si>
  <si>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</si>
  <si>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</si>
  <si>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</si>
  <si>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</si>
  <si>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</si>
  <si>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</si>
  <si>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</si>
  <si>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</si>
  <si>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</si>
  <si>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</si>
  <si>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</si>
  <si>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</si>
  <si>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</si>
  <si>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</si>
  <si>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</si>
  <si>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</si>
  <si>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</si>
  <si>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</si>
  <si>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</si>
  <si>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</si>
  <si>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</si>
  <si>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</si>
  <si>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</si>
  <si>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</si>
  <si>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</si>
  <si>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</si>
  <si>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</si>
  <si>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</si>
  <si>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</si>
  <si>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</si>
  <si>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</si>
  <si>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</si>
  <si>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</si>
  <si>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</si>
  <si>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</si>
  <si>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</si>
  <si>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SRO anlæg</t>
  </si>
  <si>
    <t>Ø 50mm &lt; Ledningsnet ≤ Ø110 mm</t>
  </si>
  <si>
    <t>Ventiler på Ø 50mm &lt; Ledningsnet ≤ Ø110 mm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</si>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</sst>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246120.28231590069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12306014.115795035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206066.58768899131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22644679.965823218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1437552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832429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605123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302561.5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40556539.777703516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40816942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-260402.22229648381</v>
      </c>
      <c r="F12" s="25" t="s">
        <v>3</v>
      </c>
      <c r="G12" s="17">
        <f>E12</f>
        <v>-260402.22229648381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1953086.7983333336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-3974072.3326611742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-2020985.5343278407</v>
      </c>
      <c r="F19" s="25" t="s">
        <v>3</v>
      </c>
      <c r="G19" s="17">
        <f>E19</f>
        <v>-2020985.5343278407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-2056352.781178578</v>
      </c>
      <c r="F20" s="25" t="s">
        <v>3</v>
      </c>
      <c r="G20" s="17">
        <f>E20</f>
        <v>-2056352.781178578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-2316755.0034750616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-1158377.5017375308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-1158377.5017375308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-1197861.5054945303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2" t="s">
        <v>153</v>
      </c>
      <c r="C10" s="63">
        <v>10</v>
      </c>
      <c r="D10" s="11">
        <v>693098</v>
      </c>
      <c r="E10" s="11">
        <f>D10/C10</f>
        <v>69309.8</v>
      </c>
      <c r="F10" s="11">
        <v>0</v>
      </c>
      <c r="G10" s="11">
        <v>24539</v>
      </c>
      <c r="H10" s="22" t="s">
        <v>3</v>
      </c>
      <c r="I10" s="1"/>
    </row>
    <row r="11" spans="1:9" ht="26.25" x14ac:dyDescent="0.25">
      <c r="A11" s="1"/>
      <c r="B11" s="62" t="s">
        <v>154</v>
      </c>
      <c r="C11" s="63">
        <v>75</v>
      </c>
      <c r="D11" s="11">
        <v>3619595</v>
      </c>
      <c r="E11" s="11">
        <f t="shared" ref="E11:E12" si="0">D11/C11</f>
        <v>48261.26666666667</v>
      </c>
      <c r="F11" s="11">
        <v>0</v>
      </c>
      <c r="G11" s="11">
        <v>128150</v>
      </c>
      <c r="H11" s="22" t="s">
        <v>3</v>
      </c>
      <c r="I11" s="1"/>
    </row>
    <row r="12" spans="1:9" ht="26.25" x14ac:dyDescent="0.25">
      <c r="A12" s="1"/>
      <c r="B12" s="62" t="s">
        <v>155</v>
      </c>
      <c r="C12" s="63">
        <v>75</v>
      </c>
      <c r="D12" s="11">
        <v>1186742</v>
      </c>
      <c r="E12" s="11">
        <f t="shared" si="0"/>
        <v>15823.226666666667</v>
      </c>
      <c r="F12" s="11">
        <v>0</v>
      </c>
      <c r="G12" s="11">
        <v>42016</v>
      </c>
      <c r="H12" s="22" t="s">
        <v>3</v>
      </c>
      <c r="I12" s="1"/>
    </row>
    <row r="13" spans="1:9" x14ac:dyDescent="0.25">
      <c r="A13" s="1"/>
      <c r="B13" s="93" t="s">
        <v>144</v>
      </c>
      <c r="C13" s="94"/>
      <c r="D13" s="95"/>
      <c r="E13" s="20">
        <f>SUM(E10:E12)</f>
        <v>133394.29333333333</v>
      </c>
      <c r="F13" s="20">
        <f t="shared" ref="F13:G13" si="1">SUM(F10:F12)</f>
        <v>0</v>
      </c>
      <c r="G13" s="20">
        <f t="shared" si="1"/>
        <v>194705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328099.29333333333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328099.29333333333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333644.17139066663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152</v>
      </c>
      <c r="C10" s="64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33338565.920628391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398507.05327764218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1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1" t="s">
        <v>76</v>
      </c>
      <c r="C13" s="11">
        <f>'Fane 11. Tillæg'!F12</f>
        <v>333644.17139066663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1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1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1" t="s">
        <v>42</v>
      </c>
      <c r="C16" s="11">
        <f>SUM(C9:C15)*Prisudvikling2019</f>
        <v>575795.1197555142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1" t="s">
        <v>14</v>
      </c>
      <c r="C17" s="11">
        <f>-SUM(C9:C16)*'Fane 6. Individuelt eff. krav'!G9</f>
        <v>-659894.97189131868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1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-245274.12078529861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1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-204992.44956393211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0" t="s">
        <v>46</v>
      </c>
      <c r="C20" s="17">
        <f>SUM(C9:C19)</f>
        <v>33536350.722811665</v>
      </c>
      <c r="D20" s="18" t="s">
        <v>3</v>
      </c>
      <c r="E20" s="17">
        <f>C20</f>
        <v>33536350.722811665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10151272.014690647</v>
      </c>
      <c r="D22" s="18" t="s">
        <v>3</v>
      </c>
      <c r="E22" s="17">
        <f>C22</f>
        <v>10151272.014690647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50049.356949755951</v>
      </c>
      <c r="D24" s="18" t="s">
        <v>3</v>
      </c>
      <c r="E24" s="17">
        <f>C24</f>
        <v>50049.356949755951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302561.5</v>
      </c>
      <c r="D26" s="18" t="s">
        <v>3</v>
      </c>
      <c r="E26" s="17">
        <f>C26</f>
        <v>302561.5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-1197861.5054945303</v>
      </c>
      <c r="D28" s="18" t="s">
        <v>3</v>
      </c>
      <c r="E28" s="17">
        <f>C28</f>
        <v>-1197861.5054945303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42842372.088957541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33536350.722811665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566764.32721551706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-649545.15407440474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-244430.86835803874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-206643.24761049697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33002495.779984243</v>
      </c>
      <c r="D14" s="18" t="s">
        <v>3</v>
      </c>
      <c r="E14" s="17">
        <f>C14</f>
        <v>33002495.779984243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10322828.511738919</v>
      </c>
      <c r="D16" s="18" t="s">
        <v>3</v>
      </c>
      <c r="E16" s="17">
        <f>C16</f>
        <v>10322828.511738919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302561.5</v>
      </c>
      <c r="D18" s="18" t="s">
        <v>3</v>
      </c>
      <c r="E18" s="17">
        <f>C18</f>
        <v>302561.5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-1218105.3649373879</v>
      </c>
      <c r="D20" s="18" t="s">
        <v>3</v>
      </c>
      <c r="E20" s="17">
        <f>C20</f>
        <v>-1218105.3649373879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42409780.426785775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33002495.779984243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557742.17868173367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-639205.24279549648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-243590.51503262378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-208307.33948420684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32469134.861353647</v>
      </c>
      <c r="D13" s="18" t="s">
        <v>3</v>
      </c>
      <c r="E13" s="17">
        <f>C13</f>
        <v>32469134.861353647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10497284.313587304</v>
      </c>
      <c r="D15" s="18" t="s">
        <v>3</v>
      </c>
      <c r="E15" s="17">
        <f>C15</f>
        <v>10497284.313587304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42966419.174940951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32469134.861353647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548728.37915687659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-628874.89997040422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-242753.05084194161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-209984.83223985296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31936250.457458325</v>
      </c>
      <c r="D13" s="18" t="s">
        <v>3</v>
      </c>
      <c r="E13" s="17">
        <f>C13</f>
        <v>31936250.457458325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10674688.418486929</v>
      </c>
      <c r="D15" s="18" t="s">
        <v>3</v>
      </c>
      <c r="E15" s="17">
        <f>C15</f>
        <v>10674688.418486929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42610938.875945255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45246207.775448762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11907641.854820371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33338565.920628391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12399681.308398679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22566050.143720936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12399681.308398679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22957934.35384744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391884.2101265043</v>
      </c>
      <c r="E23" s="22" t="s">
        <v>3</v>
      </c>
      <c r="F23" s="11">
        <f>D23*(1+Prisudvikling2019)</f>
        <v>398507.05327764218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158</v>
      </c>
      <c r="C10" s="48"/>
      <c r="D10" s="49"/>
      <c r="E10" s="11">
        <v>9733284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44469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38912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9816665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10151272.014690647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1.904650508088665E-2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2018-09-27T09:27:45Z</dcterms:modified>
</cp:coreProperties>
</file>