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5" i="11"/>
  <c r="D10" i="20" s="1"/>
  <c r="G15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4" i="11" l="1"/>
  <c r="D12" i="20" l="1"/>
  <c r="C12" i="2" s="1"/>
  <c r="C18" i="2" s="1"/>
  <c r="C12" i="15" l="1"/>
  <c r="C11" i="22" s="1"/>
  <c r="C11" i="23" s="1"/>
  <c r="E13" i="11"/>
  <c r="E10" i="11" l="1"/>
  <c r="E15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<sst xmlns="http://schemas.openxmlformats.org/spreadsheetml/2006/main" count="314" uniqueCount="160">
  <si>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</si>
  <si>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</si>
  <si>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</si>
  <si>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</si>
  <si>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</si>
  <si>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</si>
  <si>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</si>
  <si>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</si>
  <si>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</si>
  <si>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</si>
  <si>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</si>
  <si>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</si>
  <si>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</si>
  <si>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</si>
  <si>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</si>
  <si>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</si>
  <si>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</si>
  <si>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</si>
  <si>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</si>
  <si>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</si>
  <si>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</si>
  <si>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</si>
  <si>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</si>
  <si>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</si>
  <si>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</si>
  <si>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</si>
  <si>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</si>
  <si>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</si>
  <si>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</si>
  <si>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</si>
  <si>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</si>
  <si>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</si>
  <si>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</si>
  <si>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</si>
  <si>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</si>
  <si>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</si>
  <si>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</si>
  <si>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</si>
  <si>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</si>
  <si>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</si>
  <si>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</si>
  <si>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</si>
  <si>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</si>
  <si>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</si>
  <si>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</si>
  <si>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</si>
  <si>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</si>
  <si>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</si>
  <si>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</si>
  <si>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</si>
  <si>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</si>
  <si>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</si>
  <si>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</si>
  <si>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</si>
  <si>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</si>
  <si>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</si>
  <si>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</si>
  <si>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</si>
  <si>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</si>
  <si>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</si>
  <si>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</si>
  <si>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</si>
  <si>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</si>
  <si>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</si>
  <si>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</si>
  <si>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</si>
  <si>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</si>
  <si>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</si>
  <si>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</si>
  <si>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</si>
  <si>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</si>
  <si>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</si>
  <si>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</si>
  <si>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</si>
  <si>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</si>
  <si>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</si>
  <si>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</si>
  <si>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</si>
  <si>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</si>
  <si>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</si>
  <si>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</si>
  <si>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</si>
  <si>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</si>
  <si>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</si>
  <si>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</si>
  <si>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</si>
  <si>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</si>
  <si>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</si>
  <si>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</si>
  <si>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</si>
  <si>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</si>
  <si>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</si>
  <si>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</si>
  <si>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</si>
  <si>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</si>
  <si>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</si>
  <si>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</si>
  <si>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</si>
  <si>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</si>
  <si>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</si>
  <si>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</si>
  <si>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</si>
  <si>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</si>
  <si>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</si>
  <si>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</si>
  <si>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</si>
  <si>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</si>
  <si>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</si>
  <si>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</si>
  <si>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</si>
  <si>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</si>
  <si>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</si>
  <si>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</si>
  <si>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</si>
  <si>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</si>
  <si>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</si>
  <si>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</si>
  <si>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</si>
  <si>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</si>
  <si>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</si>
  <si>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</si>
  <si>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</si>
  <si>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</si>
  <si>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</si>
  <si>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</si>
  <si>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</si>
  <si>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</si>
  <si>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</si>
  <si>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</si>
  <si>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</si>
  <si>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</si>
  <si>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</si>
  <si>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</si>
  <si>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</si>
  <si>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</si>
  <si>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</si>
  <si>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</si>
  <si>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</si>
  <si>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</si>
  <si>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</si>
  <si>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</si>
  <si>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</si>
  <si>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</si>
  <si>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</si>
  <si>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</si>
  <si>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</si>
  <si>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</si>
  <si>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</si>
  <si>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</si>
  <si>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</si>
  <si>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</si>
  <si>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</si>
  <si>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</si>
  <si>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Boring (inkl. etablering, forerør, filter og prøvepumpning)</t>
  </si>
  <si>
    <t>Ø 50mm &lt; Ledningsnet ≤ Ø110 mm</t>
  </si>
  <si>
    <t>Ventiler på ledningsnet ≤ Ø50 mm</t>
  </si>
  <si>
    <t>Afregningsmålere, elektroniske ≤ Ø 110mm (Qn 10)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</si>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</sst>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107281.64604612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5364082.3023060001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53744.207527506216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5905956.871154529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-16769039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-13373782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-3395257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-1697628.5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13155085.278314717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12867177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287908.27831471711</v>
      </c>
      <c r="F12" s="25" t="s">
        <v>3</v>
      </c>
      <c r="G12" s="17">
        <f>E12</f>
        <v>287908.27831471711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-957503.33166666667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1916690.5540243015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959187.2223576348</v>
      </c>
      <c r="F19" s="25" t="s">
        <v>3</v>
      </c>
      <c r="G19" s="17">
        <f>E19</f>
        <v>959187.2223576348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975972.9987488935</v>
      </c>
      <c r="F20" s="25" t="s">
        <v>3</v>
      </c>
      <c r="G20" s="17">
        <f>E20</f>
        <v>975972.9987488935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975972.9987488935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487986.49937444675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287908.27831471711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487986.49937444675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504619.81687738927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2" t="s">
        <v>153</v>
      </c>
      <c r="C10" s="63">
        <v>30</v>
      </c>
      <c r="D10" s="11">
        <v>785299</v>
      </c>
      <c r="E10" s="11">
        <f>D10/C10</f>
        <v>26176.633333333335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2" t="s">
        <v>154</v>
      </c>
      <c r="C11" s="63">
        <v>75</v>
      </c>
      <c r="D11" s="11">
        <v>244978</v>
      </c>
      <c r="E11" s="11">
        <f t="shared" ref="E11:E12" si="0">D11/C11</f>
        <v>3266.3733333333334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2" t="s">
        <v>155</v>
      </c>
      <c r="C12" s="63">
        <v>75</v>
      </c>
      <c r="D12" s="11">
        <v>390546</v>
      </c>
      <c r="E12" s="11">
        <f t="shared" si="0"/>
        <v>5207.28</v>
      </c>
      <c r="F12" s="11">
        <v>0</v>
      </c>
      <c r="G12" s="11">
        <v>0</v>
      </c>
      <c r="H12" s="22" t="s">
        <v>3</v>
      </c>
      <c r="I12" s="1"/>
    </row>
    <row r="13" spans="1:9" ht="39" x14ac:dyDescent="0.25">
      <c r="A13" s="1"/>
      <c r="B13" s="62" t="s">
        <v>153</v>
      </c>
      <c r="C13" s="63">
        <v>30</v>
      </c>
      <c r="D13" s="11">
        <v>203124</v>
      </c>
      <c r="E13" s="11">
        <f t="shared" ref="E13:E14" si="1">D13/C13</f>
        <v>6770.8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62" t="s">
        <v>156</v>
      </c>
      <c r="C14" s="63">
        <v>10</v>
      </c>
      <c r="D14" s="11">
        <v>1658457</v>
      </c>
      <c r="E14" s="11">
        <f t="shared" si="1"/>
        <v>165845.70000000001</v>
      </c>
      <c r="F14" s="11">
        <v>0</v>
      </c>
      <c r="G14" s="11">
        <v>0</v>
      </c>
      <c r="H14" s="22" t="s">
        <v>3</v>
      </c>
      <c r="I14" s="1"/>
    </row>
    <row r="15" spans="1:9" x14ac:dyDescent="0.25">
      <c r="A15" s="1"/>
      <c r="B15" s="93" t="s">
        <v>144</v>
      </c>
      <c r="C15" s="94"/>
      <c r="D15" s="95"/>
      <c r="E15" s="20">
        <f>SUM(E10:E14)</f>
        <v>207266.78666666668</v>
      </c>
      <c r="F15" s="20">
        <f t="shared" ref="F15:G15" si="2">SUM(F10:F14)</f>
        <v>0</v>
      </c>
      <c r="G15" s="20">
        <f t="shared" si="2"/>
        <v>0</v>
      </c>
      <c r="H15" s="2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Anlægsprojekter'!F15</f>
        <v>0</v>
      </c>
      <c r="E10" s="22" t="s">
        <v>3</v>
      </c>
      <c r="F10" s="11">
        <f>SUM('Fane 10. Anlægsprojekter'!E15,'Fane 10. Anlægsprojekter'!G15)</f>
        <v>207266.78666666668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207266.78666666668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210769.59536133334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4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11028315.912604395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-302863.58697190054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58474.153377899296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1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1" t="s">
        <v>76</v>
      </c>
      <c r="C13" s="11">
        <f>'Fane 11. Tillæg'!F12</f>
        <v>210769.59536133334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1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1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1" t="s">
        <v>42</v>
      </c>
      <c r="C16" s="11">
        <f>SUM(C9:C15)*Prisudvikling2019</f>
        <v>185810.36365688217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1" t="s">
        <v>14</v>
      </c>
      <c r="C17" s="11">
        <f>-SUM(C9:C16)*'Fane 6. Individuelt eff. krav'!G9</f>
        <v>-146355.11498591644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1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-100753.17211517892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1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-54156.708523896617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0" t="s">
        <v>46</v>
      </c>
      <c r="C20" s="17">
        <f>SUM(C9:C19)</f>
        <v>10879241.442403616</v>
      </c>
      <c r="D20" s="18" t="s">
        <v>3</v>
      </c>
      <c r="E20" s="17">
        <f>C20</f>
        <v>10879241.442403616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5109233.965857029</v>
      </c>
      <c r="D22" s="18" t="s">
        <v>3</v>
      </c>
      <c r="E22" s="17">
        <f>C22</f>
        <v>5109233.965857029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25931.441689059262</v>
      </c>
      <c r="D24" s="18" t="s">
        <v>3</v>
      </c>
      <c r="E24" s="17">
        <f>C24</f>
        <v>25931.441689059262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-1697628.5</v>
      </c>
      <c r="D26" s="18" t="s">
        <v>3</v>
      </c>
      <c r="E26" s="17">
        <f>C26</f>
        <v>-1697628.5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504619.81687738927</v>
      </c>
      <c r="D28" s="18" t="s">
        <v>3</v>
      </c>
      <c r="E28" s="17">
        <f>C28</f>
        <v>504619.81687738927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14821398.166827094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10879241.442403616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183859.18037662111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-144818.24886219186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-100406.78270944694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-54592.830872938306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10763282.76033566</v>
      </c>
      <c r="D14" s="18" t="s">
        <v>3</v>
      </c>
      <c r="E14" s="17">
        <f>C14</f>
        <v>10763282.76033566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5195580.0198800126</v>
      </c>
      <c r="D16" s="18" t="s">
        <v>3</v>
      </c>
      <c r="E16" s="17">
        <f>C16</f>
        <v>5195580.0198800126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-1697628.5</v>
      </c>
      <c r="D18" s="18" t="s">
        <v>3</v>
      </c>
      <c r="E18" s="17">
        <f>C18</f>
        <v>-1697628.5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513147.89178261708</v>
      </c>
      <c r="D20" s="18" t="s">
        <v>3</v>
      </c>
      <c r="E20" s="17">
        <f>C20</f>
        <v>513147.89178261708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14774382.17199829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10763282.76033566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181899.47864967262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-143274.67311140505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-100061.58419049186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-55032.465302173143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10646813.516381262</v>
      </c>
      <c r="D13" s="18" t="s">
        <v>3</v>
      </c>
      <c r="E13" s="17">
        <f>C13</f>
        <v>10646813.516381262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5283385.3222159836</v>
      </c>
      <c r="D15" s="18" t="s">
        <v>3</v>
      </c>
      <c r="E15" s="17">
        <f>C15</f>
        <v>5283385.3222159836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15930198.838597246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10646813.516381262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179931.14842684331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-141724.3010523718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-99717.572464044948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-55475.64009427758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10529827.151197411</v>
      </c>
      <c r="D13" s="18" t="s">
        <v>3</v>
      </c>
      <c r="E13" s="17">
        <f>C13</f>
        <v>10529827.151197411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5372674.5341614326</v>
      </c>
      <c r="D15" s="18" t="s">
        <v>3</v>
      </c>
      <c r="E15" s="17">
        <f>C15</f>
        <v>5372674.5341614326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15902501.685358845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16119363.608495696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5091047.6958913002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11028315.912604395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5404911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5885449.4345811922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5107080.744348608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5942951.7980170259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-297830.25565139204</v>
      </c>
      <c r="E22" s="22" t="s">
        <v>3</v>
      </c>
      <c r="F22" s="11">
        <f>D22*(1+Prisudvikling2019)</f>
        <v>-302863.58697190054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57502.363435833715</v>
      </c>
      <c r="E23" s="22" t="s">
        <v>3</v>
      </c>
      <c r="F23" s="11">
        <f>D23*(1+Prisudvikling2019)</f>
        <v>58474.153377899296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4902852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34384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3587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4940823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5109233.965857029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1.309020443726182E-2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2018-09-27T09:28:29Z</dcterms:modified>
</cp:coreProperties>
</file>