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7" i="11"/>
  <c r="D10" i="20" s="1"/>
  <c r="G17" i="11"/>
  <c r="D23" i="7" l="1"/>
  <c r="F23" i="7" s="1"/>
  <c r="C11" i="2" s="1"/>
  <c r="D22" i="7"/>
  <c r="F22" i="7" s="1"/>
  <c r="C10" i="2" s="1"/>
  <c r="G11" i="27" l="1"/>
  <c r="E18" i="15" l="1"/>
  <c r="D12" i="20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6" i="11" l="1"/>
  <c r="D13" i="20" l="1"/>
  <c r="C12" i="2" s="1"/>
  <c r="C18" i="2" s="1"/>
  <c r="C12" i="15" l="1"/>
  <c r="C11" i="22" s="1"/>
  <c r="C11" i="23" s="1"/>
  <c r="E15" i="11"/>
  <c r="E10" i="11" l="1"/>
  <c r="E17" i="11" s="1"/>
  <c r="F10" i="20" s="1"/>
  <c r="F12" i="20" s="1"/>
  <c r="F13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s="1"/>
  <c r="C10" i="22" l="1"/>
  <c r="C13" i="22" s="1"/>
  <c r="E13" i="22" s="1"/>
  <c r="E16" i="22" l="1"/>
  <c r="C8" i="23"/>
  <c r="C9" i="23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<sst xmlns="http://schemas.openxmlformats.org/spreadsheetml/2006/main" count="323" uniqueCount="165">
  <si>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</si>
  <si>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</si>
  <si>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</si>
  <si>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</si>
  <si>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</si>
  <si>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</si>
  <si>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</si>
  <si>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</si>
  <si>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</si>
  <si>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</si>
  <si>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</si>
  <si>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</si>
  <si>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</si>
  <si>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</si>
  <si>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</si>
  <si>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</si>
  <si>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</si>
  <si>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</si>
  <si>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</si>
  <si>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</si>
  <si>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</si>
  <si>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</si>
  <si>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</si>
  <si>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</si>
  <si>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</si>
  <si>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</si>
  <si>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</si>
  <si>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</si>
  <si>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</si>
  <si>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</si>
  <si>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</si>
  <si>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</si>
  <si>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</si>
  <si>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</si>
  <si>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</si>
  <si>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</si>
  <si>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</si>
  <si>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</si>
  <si>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</si>
  <si>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</si>
  <si>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</si>
  <si>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</si>
  <si>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</si>
  <si>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</si>
  <si>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</si>
  <si>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</si>
  <si>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</si>
  <si>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</si>
  <si>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</si>
  <si>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</si>
  <si>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</si>
  <si>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</si>
  <si>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</si>
  <si>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</si>
  <si>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</si>
  <si>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</si>
  <si>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</si>
  <si>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</si>
  <si>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</si>
  <si>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</si>
  <si>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</si>
  <si>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</si>
  <si>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</si>
  <si>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</si>
  <si>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</si>
  <si>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</si>
  <si>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</si>
  <si>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</si>
  <si>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</si>
  <si>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</si>
  <si>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</si>
  <si>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</si>
  <si>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</si>
  <si>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</si>
  <si>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</si>
  <si>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</si>
  <si>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</si>
  <si>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</si>
  <si>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</si>
  <si>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</si>
  <si>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</si>
  <si>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</si>
  <si>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</si>
  <si>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</si>
  <si>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</si>
  <si>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</si>
  <si>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</si>
  <si>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</si>
  <si>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</si>
  <si>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</si>
  <si>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</si>
  <si>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</si>
  <si>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</si>
  <si>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</si>
  <si>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</si>
  <si>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</si>
  <si>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</si>
  <si>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</si>
  <si>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</si>
  <si>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</si>
  <si>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</si>
  <si>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</si>
  <si>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</si>
  <si>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</si>
  <si>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</si>
  <si>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</si>
  <si>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</si>
  <si>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</si>
  <si>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</si>
  <si>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</si>
  <si>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</si>
  <si>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</si>
  <si>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</si>
  <si>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</si>
  <si>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</si>
  <si>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</si>
  <si>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</si>
  <si>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</si>
  <si>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</si>
  <si>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</si>
  <si>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</si>
  <si>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</si>
  <si>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</si>
  <si>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</si>
  <si>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</si>
  <si>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</si>
  <si>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</si>
  <si>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</si>
  <si>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</si>
  <si>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</si>
  <si>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</si>
  <si>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</si>
  <si>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</si>
  <si>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</si>
  <si>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</si>
  <si>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</si>
  <si>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</si>
  <si>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</si>
  <si>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</si>
  <si>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</si>
  <si>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</si>
  <si>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</si>
  <si>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</si>
  <si>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</si>
  <si>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</si>
  <si>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</si>
  <si>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</si>
  <si>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</si>
  <si>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</si>
  <si>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</si>
  <si>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</si>
  <si>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</si>
  <si>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</si>
  <si>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Byggemodninger</t>
  </si>
  <si>
    <t>Fane 12: Bortfald eller nedsættelse af omkostninger til mål, medfinansiering eller udvidelse</t>
  </si>
  <si>
    <t>Fane 13: Nøgletal</t>
  </si>
  <si>
    <t>Administrationbygninger</t>
  </si>
  <si>
    <t>Vinduer administrationsbygning</t>
  </si>
  <si>
    <t>Gulve administrationsbygning</t>
  </si>
  <si>
    <t>Tagkontruktion administrationsbygning</t>
  </si>
  <si>
    <t>Elevator administrationsbygning</t>
  </si>
  <si>
    <t>Ventilationssystem administrationsbygning</t>
  </si>
  <si>
    <t>Alarmsystem administrationsbygning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</si>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</sst>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137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34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33</v>
      </c>
      <c r="D14" s="67" t="s">
        <v>120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119</v>
      </c>
      <c r="D15" s="67" t="s">
        <v>122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121</v>
      </c>
      <c r="D16" s="67" t="s">
        <v>138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7</v>
      </c>
      <c r="D17" s="79" t="s">
        <v>123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8</v>
      </c>
      <c r="D18" s="79" t="s">
        <v>131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9</v>
      </c>
      <c r="D19" s="79" t="s">
        <v>124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10</v>
      </c>
      <c r="D20" s="82" t="s">
        <v>132</v>
      </c>
      <c r="E20" s="83"/>
      <c r="F20" s="83"/>
      <c r="G20" s="84"/>
      <c r="H20" s="1"/>
      <c r="I20" s="1"/>
    </row>
    <row r="21" spans="1:9" x14ac:dyDescent="0.25">
      <c r="A21" s="1"/>
      <c r="B21" s="1"/>
      <c r="C21" s="6" t="s">
        <v>11</v>
      </c>
      <c r="D21" s="82" t="s">
        <v>125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71" t="s">
        <v>127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85" t="s">
        <v>129</v>
      </c>
      <c r="E26" s="86"/>
      <c r="F26" s="86"/>
      <c r="G26" s="87"/>
      <c r="H26" s="1"/>
      <c r="I26" s="1"/>
    </row>
    <row r="27" spans="1:9" x14ac:dyDescent="0.25">
      <c r="A27" s="1"/>
      <c r="B27" s="1"/>
      <c r="C27" s="6" t="s">
        <v>130</v>
      </c>
      <c r="D27" s="85" t="s">
        <v>58</v>
      </c>
      <c r="E27" s="86"/>
      <c r="F27" s="86"/>
      <c r="G27" s="8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119399.36989124154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5969968.4945620773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57772.750998306437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6348653.9558578497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2045397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2045397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18179115.313522585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18162222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16893.313522584736</v>
      </c>
      <c r="F12" s="25" t="s">
        <v>3</v>
      </c>
      <c r="G12" s="17">
        <f>E12</f>
        <v>16893.313522584736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-733532.83750000014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1360831.281238962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627298.44373896183</v>
      </c>
      <c r="F19" s="25" t="s">
        <v>3</v>
      </c>
      <c r="G19" s="17">
        <f>E19</f>
        <v>627298.44373896183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638276.16650439368</v>
      </c>
      <c r="F20" s="25" t="s">
        <v>3</v>
      </c>
      <c r="G20" s="17">
        <f>E20</f>
        <v>638276.16650439368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638276.16650439368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319138.08325219684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16893.313522584736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319138.08325219684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330016.09949407866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156</v>
      </c>
      <c r="C10" s="61">
        <v>75</v>
      </c>
      <c r="D10" s="11">
        <v>1697930</v>
      </c>
      <c r="E10" s="11">
        <f>D10/C10</f>
        <v>22639.066666666666</v>
      </c>
      <c r="F10" s="11">
        <v>0</v>
      </c>
      <c r="G10" s="11">
        <v>28016</v>
      </c>
      <c r="H10" s="22" t="s">
        <v>3</v>
      </c>
      <c r="I10" s="1"/>
    </row>
    <row r="11" spans="1:9" ht="26.25" x14ac:dyDescent="0.25">
      <c r="A11" s="1"/>
      <c r="B11" s="60" t="s">
        <v>157</v>
      </c>
      <c r="C11" s="61">
        <v>30</v>
      </c>
      <c r="D11" s="11">
        <v>192000</v>
      </c>
      <c r="E11" s="11">
        <f t="shared" ref="E11:E14" si="0">D11/C11</f>
        <v>6400</v>
      </c>
      <c r="F11" s="11">
        <v>0</v>
      </c>
      <c r="G11" s="11">
        <v>3168</v>
      </c>
      <c r="H11" s="22" t="s">
        <v>3</v>
      </c>
      <c r="I11" s="1"/>
    </row>
    <row r="12" spans="1:9" ht="26.25" x14ac:dyDescent="0.25">
      <c r="A12" s="1"/>
      <c r="B12" s="60" t="s">
        <v>158</v>
      </c>
      <c r="C12" s="61">
        <v>20</v>
      </c>
      <c r="D12" s="11">
        <v>120000</v>
      </c>
      <c r="E12" s="11">
        <f t="shared" si="0"/>
        <v>6000</v>
      </c>
      <c r="F12" s="11">
        <v>0</v>
      </c>
      <c r="G12" s="11">
        <v>1980</v>
      </c>
      <c r="H12" s="22" t="s">
        <v>3</v>
      </c>
      <c r="I12" s="1"/>
    </row>
    <row r="13" spans="1:9" ht="26.25" x14ac:dyDescent="0.25">
      <c r="A13" s="1"/>
      <c r="B13" s="60" t="s">
        <v>159</v>
      </c>
      <c r="C13" s="61">
        <v>50</v>
      </c>
      <c r="D13" s="11">
        <v>276000</v>
      </c>
      <c r="E13" s="11">
        <f t="shared" si="0"/>
        <v>5520</v>
      </c>
      <c r="F13" s="11">
        <v>0</v>
      </c>
      <c r="G13" s="11">
        <v>4554</v>
      </c>
      <c r="H13" s="22" t="s">
        <v>3</v>
      </c>
      <c r="I13" s="1"/>
    </row>
    <row r="14" spans="1:9" ht="26.25" x14ac:dyDescent="0.25">
      <c r="A14" s="1"/>
      <c r="B14" s="60" t="s">
        <v>160</v>
      </c>
      <c r="C14" s="61">
        <v>20</v>
      </c>
      <c r="D14" s="11">
        <v>36000</v>
      </c>
      <c r="E14" s="11">
        <f t="shared" si="0"/>
        <v>1800</v>
      </c>
      <c r="F14" s="11">
        <v>0</v>
      </c>
      <c r="G14" s="11">
        <v>594</v>
      </c>
      <c r="H14" s="22" t="s">
        <v>3</v>
      </c>
      <c r="I14" s="1"/>
    </row>
    <row r="15" spans="1:9" ht="26.25" x14ac:dyDescent="0.25">
      <c r="A15" s="1"/>
      <c r="B15" s="60" t="s">
        <v>161</v>
      </c>
      <c r="C15" s="61">
        <v>10</v>
      </c>
      <c r="D15" s="11">
        <v>210000</v>
      </c>
      <c r="E15" s="11">
        <f t="shared" ref="E15:E16" si="1">D15/C15</f>
        <v>21000</v>
      </c>
      <c r="F15" s="11">
        <v>0</v>
      </c>
      <c r="G15" s="11">
        <v>3465</v>
      </c>
      <c r="H15" s="22" t="s">
        <v>3</v>
      </c>
      <c r="I15" s="1"/>
    </row>
    <row r="16" spans="1:9" ht="26.25" x14ac:dyDescent="0.25">
      <c r="A16" s="1"/>
      <c r="B16" s="60" t="s">
        <v>162</v>
      </c>
      <c r="C16" s="61">
        <v>20</v>
      </c>
      <c r="D16" s="11">
        <v>240000</v>
      </c>
      <c r="E16" s="11">
        <f t="shared" si="1"/>
        <v>12000</v>
      </c>
      <c r="F16" s="11">
        <v>0</v>
      </c>
      <c r="G16" s="11">
        <v>3960</v>
      </c>
      <c r="H16" s="22" t="s">
        <v>3</v>
      </c>
      <c r="I16" s="1"/>
    </row>
    <row r="17" spans="1:9" x14ac:dyDescent="0.25">
      <c r="A17" s="1"/>
      <c r="B17" s="95" t="s">
        <v>144</v>
      </c>
      <c r="C17" s="96"/>
      <c r="D17" s="97"/>
      <c r="E17" s="20">
        <f>SUM(E10:E16)</f>
        <v>75359.066666666666</v>
      </c>
      <c r="F17" s="20">
        <f t="shared" ref="F17:G17" si="2">SUM(F10:F16)</f>
        <v>0</v>
      </c>
      <c r="G17" s="20">
        <f t="shared" si="2"/>
        <v>45737</v>
      </c>
      <c r="H17" s="21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Anlægsprojekter'!F17</f>
        <v>0</v>
      </c>
      <c r="E10" s="22" t="s">
        <v>3</v>
      </c>
      <c r="F10" s="11">
        <f>SUM('Fane 10. Anlægsprojekter'!E17,'Fane 10. Anlægsprojekter'!G17)</f>
        <v>121096.06666666667</v>
      </c>
      <c r="G10" s="22" t="s">
        <v>3</v>
      </c>
      <c r="H10" s="1"/>
    </row>
    <row r="11" spans="1:8" x14ac:dyDescent="0.25">
      <c r="A11" s="1"/>
      <c r="B11" s="63" t="s">
        <v>153</v>
      </c>
      <c r="C11" s="64"/>
      <c r="D11" s="53">
        <v>0</v>
      </c>
      <c r="E11" s="22" t="s">
        <v>3</v>
      </c>
      <c r="F11" s="11">
        <v>12708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0</v>
      </c>
      <c r="E12" s="21" t="s">
        <v>3</v>
      </c>
      <c r="F12" s="20">
        <f>SUM(F10:F11)</f>
        <v>133804.06666666665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0</v>
      </c>
      <c r="E13" s="21" t="s">
        <v>3</v>
      </c>
      <c r="F13" s="20">
        <f>F12*(1+Prisudvikling2019)</f>
        <v>136065.3553933333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154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155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12043961.971474322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-193912.79252541836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23595.969683850806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Tillæg'!D13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Tillæg'!F13</f>
        <v>136065.3553933333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202964.10751804084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-86085.824346835114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-115045.0764831735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-57068.143278626121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11954475.567435494</v>
      </c>
      <c r="D20" s="18" t="s">
        <v>3</v>
      </c>
      <c r="E20" s="17">
        <f>C20</f>
        <v>11954475.567435494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6634340.6505669886</v>
      </c>
      <c r="D22" s="18" t="s">
        <v>3</v>
      </c>
      <c r="E22" s="17">
        <f>C22</f>
        <v>6634340.6505669886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32289.271655264118</v>
      </c>
      <c r="D24" s="18" t="s">
        <v>3</v>
      </c>
      <c r="E24" s="17">
        <f>C24</f>
        <v>32289.271655264118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330016.09949407866</v>
      </c>
      <c r="D28" s="18" t="s">
        <v>3</v>
      </c>
      <c r="E28" s="17">
        <f>C28</f>
        <v>330016.09949407866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18951121.589151826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11954475.567435494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202030.63708965984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-85689.899312043286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-114649.55151022435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-57527.711324404598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11898639.042378481</v>
      </c>
      <c r="D14" s="18" t="s">
        <v>3</v>
      </c>
      <c r="E14" s="17">
        <f>C14</f>
        <v>11898639.042378481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6746461.00756157</v>
      </c>
      <c r="D16" s="18" t="s">
        <v>3</v>
      </c>
      <c r="E16" s="17">
        <f>C16</f>
        <v>6746461.00756157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335593.37157552858</v>
      </c>
      <c r="D20" s="18" t="s">
        <v>3</v>
      </c>
      <c r="E20" s="17">
        <f>C20</f>
        <v>335593.37157552858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18980693.421515577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11898639.042378481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201086.99981619633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-85289.662080131297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-114255.38635213219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-57990.980257868672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11842190.013504544</v>
      </c>
      <c r="D13" s="18" t="s">
        <v>3</v>
      </c>
      <c r="E13" s="17">
        <f>C13</f>
        <v>11842190.013504544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6860476.1985893594</v>
      </c>
      <c r="D15" s="18" t="s">
        <v>3</v>
      </c>
      <c r="E15" s="17">
        <f>C15</f>
        <v>6860476.1985893594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18702666.212093905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11842190.013504544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200133.01122822677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-84885.034409667292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-113862.57633385355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-58457.97988215588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11785117.434107093</v>
      </c>
      <c r="D13" s="18" t="s">
        <v>3</v>
      </c>
      <c r="E13" s="17">
        <f>C13</f>
        <v>11785117.434107093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6976418.2463455191</v>
      </c>
      <c r="D15" s="18" t="s">
        <v>3</v>
      </c>
      <c r="E15" s="17">
        <f>C15</f>
        <v>6976418.2463455191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18761535.680452611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18495006.877294146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6451044.905819824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12043961.971474322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6015408.8933423851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6326609.3285152912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5824718.7640028056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6349813.1535559548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-190690.12933957949</v>
      </c>
      <c r="E22" s="22" t="s">
        <v>3</v>
      </c>
      <c r="F22" s="11">
        <f>D22*(1+Prisudvikling2019)</f>
        <v>-193912.79252541836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23203.825040663593</v>
      </c>
      <c r="E23" s="22" t="s">
        <v>3</v>
      </c>
      <c r="F23" s="11">
        <f>D23*(1+Prisudvikling2019)</f>
        <v>23595.969683850806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163</v>
      </c>
      <c r="C10" s="48"/>
      <c r="D10" s="49"/>
      <c r="E10" s="11">
        <v>6333156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24738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37147</v>
      </c>
      <c r="F12" s="22" t="s">
        <v>3</v>
      </c>
      <c r="G12" s="1"/>
      <c r="H12" s="1"/>
    </row>
    <row r="13" spans="1:8" x14ac:dyDescent="0.25">
      <c r="A13" s="1"/>
      <c r="B13" s="44" t="s">
        <v>164</v>
      </c>
      <c r="C13" s="48"/>
      <c r="D13" s="49"/>
      <c r="E13" s="11">
        <v>20618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6415659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6634340.6505669886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7.0488919982738098E-3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2018-09-27T09:28:51Z</dcterms:modified>
</cp:coreProperties>
</file>