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D11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E11" i="21"/>
  <c r="E12" i="21" s="1"/>
  <c r="C11" i="21"/>
  <c r="C12" i="21" s="1"/>
  <c r="C10" i="2"/>
  <c r="C10" i="15" s="1"/>
  <c r="C9" i="2"/>
  <c r="E12" i="19"/>
  <c r="E13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E30" i="2"/>
  <c r="F12" i="20" l="1"/>
  <c r="C11" i="2" s="1"/>
  <c r="C13" i="2" s="1"/>
  <c r="C14" i="2" s="1"/>
  <c r="C15" i="2" s="1"/>
  <c r="F11" i="20"/>
  <c r="E23" i="22"/>
  <c r="C11" i="15" l="1"/>
  <c r="E15" i="2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<sst xmlns="http://schemas.openxmlformats.org/spreadsheetml/2006/main" count="356" uniqueCount="157">
  <si>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</si>
  <si>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</si>
  <si>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</si>
  <si>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</si>
  <si>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</si>
  <si>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</si>
  <si>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</si>
  <si>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</si>
  <si>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</si>
  <si>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</si>
  <si>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</si>
  <si>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</si>
  <si>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</si>
  <si>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</si>
  <si>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</si>
  <si>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</si>
  <si>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</si>
  <si>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</si>
  <si>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</si>
  <si>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</si>
  <si>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</si>
  <si>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</si>
  <si>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</si>
  <si>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</si>
  <si>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</si>
  <si>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</si>
  <si>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</si>
  <si>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</si>
  <si>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</si>
  <si>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</si>
  <si>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</si>
  <si>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</si>
  <si>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</si>
  <si>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</si>
  <si>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</si>
  <si>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</si>
  <si>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</si>
  <si>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</si>
  <si>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</si>
  <si>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</si>
  <si>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</si>
  <si>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</si>
  <si>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</si>
  <si>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</si>
  <si>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</si>
  <si>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</si>
  <si>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</si>
  <si>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</si>
  <si>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</si>
  <si>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</si>
  <si>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</si>
  <si>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</si>
  <si>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</si>
  <si>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</si>
  <si>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</si>
  <si>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</si>
  <si>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</si>
  <si>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</si>
  <si>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</si>
  <si>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</si>
  <si>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</si>
  <si>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</si>
  <si>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</si>
  <si>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</si>
  <si>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</si>
  <si>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</si>
  <si>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</si>
  <si>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</si>
  <si>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</si>
  <si>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</si>
  <si>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</si>
  <si>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</si>
  <si>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</si>
  <si>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</si>
  <si>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</si>
  <si>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</si>
  <si>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</si>
  <si>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</si>
  <si>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</si>
  <si>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</si>
  <si>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</si>
  <si>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</si>
  <si>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</si>
  <si>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</si>
  <si>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</si>
  <si>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</si>
  <si>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</si>
  <si>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</si>
  <si>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</si>
  <si>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</si>
  <si>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</si>
  <si>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</si>
  <si>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</si>
  <si>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</si>
  <si>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</si>
  <si>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</si>
  <si>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</si>
  <si>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</si>
  <si>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</si>
  <si>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</si>
  <si>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</si>
  <si>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</si>
  <si>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</si>
  <si>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</si>
  <si>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</si>
  <si>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</si>
  <si>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</si>
  <si>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</si>
  <si>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</si>
  <si>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</si>
  <si>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</si>
  <si>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</si>
  <si>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</si>
  <si>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</si>
  <si>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</si>
  <si>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</si>
  <si>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</si>
  <si>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</si>
  <si>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</si>
  <si>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</si>
  <si>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</si>
  <si>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</si>
  <si>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</si>
  <si>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</si>
  <si>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</si>
  <si>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</si>
  <si>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</si>
  <si>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</si>
  <si>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</si>
  <si>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</si>
  <si>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</si>
  <si>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</si>
  <si>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</si>
  <si>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</si>
  <si>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</si>
  <si>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</si>
  <si>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</si>
  <si>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</si>
  <si>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</si>
  <si>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</si>
  <si>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</si>
  <si>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</si>
  <si>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</si>
  <si>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</si>
  <si>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</si>
  <si>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</si>
  <si>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</si>
  <si>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</si>
  <si>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</si>
  <si>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til Forsyningsekretariatet</t>
  </si>
  <si>
    <t>Køb af ydelser og produkter fra andre vandselskaber reguleret af vandsektorloven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</si>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</sst>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16" fillId="0" borderId="1" xfId="0" applyFont="1" applyBorder="1" applyProtection="1"/>
    <xf numFmtId="1" fontId="8" fillId="9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2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25">
      <c r="A8" s="1"/>
      <c r="B8" s="1"/>
      <c r="C8" s="4"/>
      <c r="D8" s="75" t="s">
        <v>103</v>
      </c>
      <c r="E8" s="75"/>
      <c r="F8" s="75"/>
      <c r="G8" s="7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4" t="s">
        <v>5</v>
      </c>
      <c r="E11" s="74"/>
      <c r="F11" s="74"/>
      <c r="G11" s="7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1" t="s">
        <v>32</v>
      </c>
      <c r="E13" s="62"/>
      <c r="F13" s="62"/>
      <c r="G13" s="63"/>
      <c r="H13" s="1"/>
      <c r="I13" s="1"/>
    </row>
    <row r="14" spans="1:9" x14ac:dyDescent="0.25">
      <c r="A14" s="1"/>
      <c r="B14" s="1"/>
      <c r="C14" s="6" t="s">
        <v>31</v>
      </c>
      <c r="D14" s="61" t="s">
        <v>96</v>
      </c>
      <c r="E14" s="62"/>
      <c r="F14" s="62"/>
      <c r="G14" s="63"/>
      <c r="H14" s="1"/>
      <c r="I14" s="1"/>
    </row>
    <row r="15" spans="1:9" x14ac:dyDescent="0.25">
      <c r="A15" s="1"/>
      <c r="B15" s="1"/>
      <c r="C15" s="6" t="s">
        <v>94</v>
      </c>
      <c r="D15" s="61" t="s">
        <v>97</v>
      </c>
      <c r="E15" s="62"/>
      <c r="F15" s="62"/>
      <c r="G15" s="63"/>
      <c r="H15" s="1"/>
      <c r="I15" s="1"/>
    </row>
    <row r="16" spans="1:9" x14ac:dyDescent="0.25">
      <c r="A16" s="1"/>
      <c r="B16" s="1"/>
      <c r="C16" s="6" t="s">
        <v>95</v>
      </c>
      <c r="D16" s="61" t="s">
        <v>132</v>
      </c>
      <c r="E16" s="62"/>
      <c r="F16" s="62"/>
      <c r="G16" s="63"/>
      <c r="H16" s="1"/>
      <c r="I16" s="1"/>
    </row>
    <row r="17" spans="1:9" x14ac:dyDescent="0.25">
      <c r="A17" s="1"/>
      <c r="B17" s="1"/>
      <c r="C17" s="6" t="s">
        <v>7</v>
      </c>
      <c r="D17" s="76" t="s">
        <v>98</v>
      </c>
      <c r="E17" s="77"/>
      <c r="F17" s="77"/>
      <c r="G17" s="78"/>
      <c r="H17" s="1"/>
      <c r="I17" s="1"/>
    </row>
    <row r="18" spans="1:9" x14ac:dyDescent="0.25">
      <c r="A18" s="1"/>
      <c r="B18" s="1"/>
      <c r="C18" s="6" t="s">
        <v>8</v>
      </c>
      <c r="D18" s="76" t="s">
        <v>100</v>
      </c>
      <c r="E18" s="77"/>
      <c r="F18" s="77"/>
      <c r="G18" s="78"/>
      <c r="H18" s="1"/>
      <c r="I18" s="1"/>
    </row>
    <row r="19" spans="1:9" x14ac:dyDescent="0.25">
      <c r="A19" s="1"/>
      <c r="B19" s="1"/>
      <c r="C19" s="6" t="s">
        <v>9</v>
      </c>
      <c r="D19" s="76" t="s">
        <v>99</v>
      </c>
      <c r="E19" s="77"/>
      <c r="F19" s="77"/>
      <c r="G19" s="78"/>
      <c r="H19" s="1"/>
      <c r="I19" s="1"/>
    </row>
    <row r="20" spans="1:9" x14ac:dyDescent="0.25">
      <c r="A20" s="1"/>
      <c r="B20" s="1"/>
      <c r="C20" s="6" t="s">
        <v>10</v>
      </c>
      <c r="D20" s="79" t="s">
        <v>129</v>
      </c>
      <c r="E20" s="80"/>
      <c r="F20" s="80"/>
      <c r="G20" s="81"/>
      <c r="H20" s="1"/>
      <c r="I20" s="1"/>
    </row>
    <row r="21" spans="1:9" x14ac:dyDescent="0.25">
      <c r="A21" s="1"/>
      <c r="B21" s="1"/>
      <c r="C21" s="6" t="s">
        <v>11</v>
      </c>
      <c r="D21" s="71" t="s">
        <v>101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71" t="s">
        <v>130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13</v>
      </c>
      <c r="D23" s="71" t="s">
        <v>104</v>
      </c>
      <c r="E23" s="72"/>
      <c r="F23" s="72"/>
      <c r="G23" s="73"/>
      <c r="H23" s="1"/>
      <c r="I23" s="1"/>
    </row>
    <row r="24" spans="1:9" x14ac:dyDescent="0.25">
      <c r="A24" s="1"/>
      <c r="B24" s="1"/>
      <c r="C24" s="6" t="s">
        <v>25</v>
      </c>
      <c r="D24" s="67" t="s">
        <v>28</v>
      </c>
      <c r="E24" s="68"/>
      <c r="F24" s="68"/>
      <c r="G24" s="69"/>
      <c r="H24" s="1"/>
      <c r="I24" s="1"/>
    </row>
    <row r="25" spans="1:9" x14ac:dyDescent="0.25">
      <c r="A25" s="1"/>
      <c r="B25" s="1"/>
      <c r="C25" s="6" t="s">
        <v>29</v>
      </c>
      <c r="D25" s="64" t="s">
        <v>102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30</v>
      </c>
      <c r="D26" s="64" t="s">
        <v>65</v>
      </c>
      <c r="E26" s="65"/>
      <c r="F26" s="65"/>
      <c r="G26" s="66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2" t="s">
        <v>134</v>
      </c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-78295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-78295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0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0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4" t="s">
        <v>135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112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91" t="s">
        <v>105</v>
      </c>
      <c r="C9" s="92"/>
      <c r="D9" s="93"/>
      <c r="E9" s="11">
        <v>10465166.095791036</v>
      </c>
      <c r="F9" s="22" t="s">
        <v>3</v>
      </c>
      <c r="G9" s="19"/>
      <c r="H9" s="27"/>
      <c r="I9" s="1"/>
    </row>
    <row r="10" spans="1:9" x14ac:dyDescent="0.25">
      <c r="A10" s="1"/>
      <c r="B10" s="91" t="s">
        <v>106</v>
      </c>
      <c r="C10" s="92"/>
      <c r="D10" s="93"/>
      <c r="E10" s="11">
        <v>9651557</v>
      </c>
      <c r="F10" s="22" t="s">
        <v>3</v>
      </c>
      <c r="G10" s="14"/>
      <c r="H10" s="28"/>
      <c r="I10" s="1"/>
    </row>
    <row r="11" spans="1:9" x14ac:dyDescent="0.25">
      <c r="A11" s="1"/>
      <c r="B11" s="91" t="s">
        <v>113</v>
      </c>
      <c r="C11" s="92"/>
      <c r="D11" s="93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4" t="s">
        <v>107</v>
      </c>
      <c r="C12" s="95"/>
      <c r="D12" s="96"/>
      <c r="E12" s="17">
        <f>E9-(E10-E11)</f>
        <v>813609.09579103626</v>
      </c>
      <c r="F12" s="25" t="s">
        <v>3</v>
      </c>
      <c r="G12" s="17">
        <f>E12</f>
        <v>813609.09579103626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8" t="s">
        <v>117</v>
      </c>
      <c r="C17" s="89"/>
      <c r="D17" s="89"/>
      <c r="E17" s="89"/>
      <c r="F17" s="89"/>
      <c r="G17" s="89"/>
      <c r="H17" s="90"/>
      <c r="I17" s="1"/>
    </row>
    <row r="18" spans="1:9" x14ac:dyDescent="0.25">
      <c r="A18" s="1"/>
      <c r="B18" s="85" t="s">
        <v>114</v>
      </c>
      <c r="C18" s="86"/>
      <c r="D18" s="87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85" t="s">
        <v>115</v>
      </c>
      <c r="C19" s="86"/>
      <c r="D19" s="87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5" t="s">
        <v>116</v>
      </c>
      <c r="C20" s="86"/>
      <c r="D20" s="87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8" t="s">
        <v>118</v>
      </c>
      <c r="C21" s="89"/>
      <c r="D21" s="89"/>
      <c r="E21" s="89"/>
      <c r="F21" s="90"/>
      <c r="G21" s="20">
        <f>E20</f>
        <v>0</v>
      </c>
      <c r="H21" s="21" t="s">
        <v>3</v>
      </c>
      <c r="I21" s="1"/>
    </row>
    <row r="22" spans="1:9" x14ac:dyDescent="0.25">
      <c r="A22" s="1"/>
      <c r="B22" s="88" t="s">
        <v>119</v>
      </c>
      <c r="C22" s="89"/>
      <c r="D22" s="89"/>
      <c r="E22" s="89"/>
      <c r="F22" s="90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7.42578125" style="2" customWidth="1"/>
    <col min="3" max="3" width="10" style="2" customWidth="1"/>
    <col min="4" max="4" width="16.57031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2" t="s">
        <v>141</v>
      </c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142</v>
      </c>
      <c r="C8" s="89"/>
      <c r="D8" s="89"/>
      <c r="E8" s="89"/>
      <c r="F8" s="89"/>
      <c r="G8" s="89"/>
      <c r="H8" s="90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97" t="s">
        <v>148</v>
      </c>
      <c r="C10" s="98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8" t="s">
        <v>143</v>
      </c>
      <c r="C11" s="89"/>
      <c r="D11" s="90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2" t="s">
        <v>93</v>
      </c>
      <c r="C3" s="82"/>
      <c r="D3" s="82"/>
      <c r="E3" s="82"/>
      <c r="F3" s="82"/>
      <c r="G3" s="82"/>
      <c r="H3" s="1"/>
    </row>
    <row r="4" spans="1:8" ht="15" customHeight="1" x14ac:dyDescent="0.25">
      <c r="A4" s="1"/>
      <c r="B4" s="82"/>
      <c r="C4" s="82"/>
      <c r="D4" s="82"/>
      <c r="E4" s="82"/>
      <c r="F4" s="82"/>
      <c r="G4" s="8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155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153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156</v>
      </c>
      <c r="C3" s="84"/>
      <c r="D3" s="84"/>
      <c r="E3" s="84"/>
      <c r="F3" s="84"/>
      <c r="G3" s="1"/>
      <c r="H3" s="1"/>
    </row>
    <row r="4" spans="1:8" ht="25.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46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8676355.789813254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110189.71853062832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-149371.27364184603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8637174.2347020376</v>
      </c>
      <c r="D15" s="18" t="s">
        <v>3</v>
      </c>
      <c r="E15" s="17">
        <f>C15</f>
        <v>8637174.2347020376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151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omk.'!E13</f>
        <v>516792.5562823799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516792.5562823799</v>
      </c>
      <c r="D23" s="18" t="s">
        <v>3</v>
      </c>
      <c r="E23" s="17">
        <f>C23</f>
        <v>516792.5562823799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3505.7297303423247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3505.7297303423247</v>
      </c>
      <c r="D28" s="18" t="s">
        <v>3</v>
      </c>
      <c r="E28" s="17">
        <f>C28</f>
        <v>3505.7297303423247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9157472.5207147598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47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8637174.2347020376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109692.11278071588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-148696.72790720683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8598169.6195755471</v>
      </c>
      <c r="D14" s="18" t="s">
        <v>3</v>
      </c>
      <c r="E14" s="17">
        <f>C14</f>
        <v>8598169.6195755471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151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omk.'!E13*(1+Prisudvikling2019)</f>
        <v>525526.35048355209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525526.35048355209</v>
      </c>
      <c r="D22" s="18" t="s">
        <v>3</v>
      </c>
      <c r="E22" s="17">
        <f>C22</f>
        <v>525526.35048355209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0</v>
      </c>
      <c r="D24" s="18" t="s">
        <v>3</v>
      </c>
      <c r="E24" s="17">
        <f>C24</f>
        <v>0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9123695.9700590987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90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83" t="s">
        <v>48</v>
      </c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8598169.6195755471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50065.231312843702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146155.16898001378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-149504.63033776288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8644885.3895306401</v>
      </c>
      <c r="D13" s="18" t="s">
        <v>3</v>
      </c>
      <c r="E13" s="17">
        <f>C13</f>
        <v>8644885.3895306401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151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omk.'!E13*(1+Prisudvikling2019)^2</f>
        <v>534407.74580672407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534407.74580672407</v>
      </c>
      <c r="D21" s="18" t="s">
        <v>3</v>
      </c>
      <c r="E21" s="17">
        <f>C21</f>
        <v>534407.74580672407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-66993.927779409627</v>
      </c>
      <c r="D23" s="18" t="s">
        <v>3</v>
      </c>
      <c r="E23" s="17">
        <f>C23</f>
        <v>-66993.927779409627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-102169.99372257668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-102169.99372257668</v>
      </c>
      <c r="D27" s="36" t="s">
        <v>3</v>
      </c>
      <c r="E27" s="17">
        <f>C27</f>
        <v>-102169.99372257668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9010129.2138353772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91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83" t="s">
        <v>48</v>
      </c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8644885.3895306401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146098.5630830678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-149446.72719443304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8641537.2254192755</v>
      </c>
      <c r="D12" s="18" t="s">
        <v>3</v>
      </c>
      <c r="E12" s="17">
        <f>C12</f>
        <v>8641537.2254192755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151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omk.'!E13*(1+Prisudvikling2019)^3</f>
        <v>543439.2367108576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543439.2367108576</v>
      </c>
      <c r="D20" s="18" t="s">
        <v>3</v>
      </c>
      <c r="E20" s="17">
        <f>C20</f>
        <v>543439.2367108576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-68126.125158881638</v>
      </c>
      <c r="D22" s="18" t="s">
        <v>3</v>
      </c>
      <c r="E22" s="17">
        <f>C22</f>
        <v>-68126.125158881638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-103896.66661648822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154</v>
      </c>
      <c r="C26" s="55">
        <f>SUM(C24:C25)</f>
        <v>-103896.66661648822</v>
      </c>
      <c r="D26" s="36" t="s">
        <v>3</v>
      </c>
      <c r="E26" s="17">
        <f>C26</f>
        <v>-103896.66661648822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9012953.670354763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92</v>
      </c>
      <c r="C3" s="84"/>
      <c r="D3" s="84"/>
      <c r="E3" s="84"/>
      <c r="F3" s="84"/>
      <c r="G3" s="84"/>
      <c r="H3" s="84"/>
      <c r="I3" s="1"/>
    </row>
    <row r="4" spans="1:9" ht="29.2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9188715.1210132539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512359.33119999996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8676355.789813254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138</v>
      </c>
      <c r="C3" s="84"/>
      <c r="D3" s="84"/>
      <c r="E3" s="84"/>
      <c r="F3" s="84"/>
      <c r="G3" s="84"/>
      <c r="H3" s="84"/>
      <c r="I3" s="1"/>
    </row>
    <row r="4" spans="1:9" ht="29.2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1809877.1322086165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7056631.9056128133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8866509.0378214307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1809877.1322086165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7104242.2677714797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8914119.3999800961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47610.362158666365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47610.362158666365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50065.231312843702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152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2" t="s">
        <v>133</v>
      </c>
      <c r="C3" s="82"/>
      <c r="D3" s="82"/>
      <c r="E3" s="82"/>
      <c r="F3" s="82"/>
      <c r="G3" s="1"/>
      <c r="H3" s="1"/>
    </row>
    <row r="4" spans="1:8" ht="15" customHeight="1" x14ac:dyDescent="0.25">
      <c r="A4" s="1"/>
      <c r="B4" s="82"/>
      <c r="C4" s="82"/>
      <c r="D4" s="82"/>
      <c r="E4" s="82"/>
      <c r="F4" s="8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5" t="s">
        <v>149</v>
      </c>
      <c r="C10" s="46"/>
      <c r="D10" s="47"/>
      <c r="E10" s="11">
        <v>2934</v>
      </c>
      <c r="F10" s="22" t="s">
        <v>3</v>
      </c>
      <c r="G10" s="1"/>
      <c r="H10" s="1"/>
    </row>
    <row r="11" spans="1:8" x14ac:dyDescent="0.25">
      <c r="A11" s="1"/>
      <c r="B11" s="45" t="s">
        <v>150</v>
      </c>
      <c r="C11" s="46"/>
      <c r="D11" s="47"/>
      <c r="E11" s="11">
        <v>496824</v>
      </c>
      <c r="F11" s="22" t="s">
        <v>3</v>
      </c>
      <c r="G11" s="1"/>
      <c r="H11" s="1"/>
    </row>
    <row r="12" spans="1:8" x14ac:dyDescent="0.25">
      <c r="A12" s="1"/>
      <c r="B12" s="38" t="s">
        <v>136</v>
      </c>
      <c r="C12" s="39"/>
      <c r="D12" s="40"/>
      <c r="E12" s="20">
        <f>SUM(E10:E11)</f>
        <v>499758</v>
      </c>
      <c r="F12" s="21" t="s">
        <v>3</v>
      </c>
      <c r="G12" s="1"/>
      <c r="H12" s="1"/>
    </row>
    <row r="13" spans="1:8" x14ac:dyDescent="0.25">
      <c r="A13" s="1"/>
      <c r="B13" s="38" t="s">
        <v>137</v>
      </c>
      <c r="C13" s="39"/>
      <c r="D13" s="40"/>
      <c r="E13" s="20">
        <f>E12*(1+Prisudvikling2019)^2</f>
        <v>516792.5562823799</v>
      </c>
      <c r="F13" s="21" t="s">
        <v>3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4" t="s">
        <v>128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124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91" t="s">
        <v>33</v>
      </c>
      <c r="C9" s="92"/>
      <c r="D9" s="93"/>
      <c r="E9" s="11">
        <v>-246290.70666666667</v>
      </c>
      <c r="F9" s="22" t="s">
        <v>3</v>
      </c>
      <c r="G9" s="19"/>
      <c r="H9" s="27"/>
      <c r="I9" s="1"/>
    </row>
    <row r="10" spans="1:9" x14ac:dyDescent="0.25">
      <c r="A10" s="1"/>
      <c r="B10" s="85" t="s">
        <v>115</v>
      </c>
      <c r="C10" s="86"/>
      <c r="D10" s="87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5" t="s">
        <v>125</v>
      </c>
      <c r="C11" s="86"/>
      <c r="D11" s="87"/>
      <c r="E11" s="11">
        <f>E9/E10</f>
        <v>-61572.676666666666</v>
      </c>
      <c r="F11" s="22" t="s">
        <v>3</v>
      </c>
      <c r="G11" s="14"/>
      <c r="H11" s="28"/>
      <c r="I11" s="1"/>
    </row>
    <row r="12" spans="1:9" x14ac:dyDescent="0.25">
      <c r="A12" s="1"/>
      <c r="B12" s="88" t="s">
        <v>131</v>
      </c>
      <c r="C12" s="89"/>
      <c r="D12" s="89"/>
      <c r="E12" s="89"/>
      <c r="F12" s="90"/>
      <c r="G12" s="20">
        <f>E11</f>
        <v>-61572.676666666666</v>
      </c>
      <c r="H12" s="21" t="s">
        <v>3</v>
      </c>
      <c r="I12" s="1"/>
    </row>
    <row r="13" spans="1:9" x14ac:dyDescent="0.25">
      <c r="A13" s="1"/>
      <c r="B13" s="88" t="s">
        <v>127</v>
      </c>
      <c r="C13" s="89"/>
      <c r="D13" s="89"/>
      <c r="E13" s="89"/>
      <c r="F13" s="90"/>
      <c r="G13" s="20">
        <f>G12*(1+Prisudvikling2018)*(1+Prisudvikling2019)^4</f>
        <v>-66993.927779409627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8" t="s">
        <v>122</v>
      </c>
      <c r="C17" s="89"/>
      <c r="D17" s="89"/>
      <c r="E17" s="89"/>
      <c r="F17" s="89"/>
      <c r="G17" s="89"/>
      <c r="H17" s="90"/>
      <c r="I17" s="1"/>
    </row>
    <row r="18" spans="1:9" x14ac:dyDescent="0.25">
      <c r="A18" s="1"/>
      <c r="B18" s="91" t="s">
        <v>122</v>
      </c>
      <c r="C18" s="92"/>
      <c r="D18" s="93"/>
      <c r="E18" s="11">
        <v>-375608.96618747339</v>
      </c>
      <c r="F18" s="22" t="s">
        <v>3</v>
      </c>
      <c r="G18" s="14"/>
      <c r="H18" s="28"/>
      <c r="I18" s="1"/>
    </row>
    <row r="19" spans="1:9" x14ac:dyDescent="0.25">
      <c r="A19" s="1"/>
      <c r="B19" s="85" t="s">
        <v>115</v>
      </c>
      <c r="C19" s="86"/>
      <c r="D19" s="87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5" t="s">
        <v>126</v>
      </c>
      <c r="C20" s="86"/>
      <c r="D20" s="87"/>
      <c r="E20" s="11">
        <f>E18/E19</f>
        <v>-93902.241546868347</v>
      </c>
      <c r="F20" s="22" t="s">
        <v>3</v>
      </c>
      <c r="G20" s="14"/>
      <c r="H20" s="28"/>
      <c r="I20" s="1"/>
    </row>
    <row r="21" spans="1:9" x14ac:dyDescent="0.25">
      <c r="A21" s="1"/>
      <c r="B21" s="88" t="s">
        <v>131</v>
      </c>
      <c r="C21" s="89"/>
      <c r="D21" s="89"/>
      <c r="E21" s="89"/>
      <c r="F21" s="90"/>
      <c r="G21" s="20">
        <f>E20</f>
        <v>-93902.241546868347</v>
      </c>
      <c r="H21" s="21" t="s">
        <v>3</v>
      </c>
      <c r="I21" s="1"/>
    </row>
    <row r="22" spans="1:9" x14ac:dyDescent="0.25">
      <c r="A22" s="1"/>
      <c r="B22" s="88" t="s">
        <v>127</v>
      </c>
      <c r="C22" s="89"/>
      <c r="D22" s="89"/>
      <c r="E22" s="89"/>
      <c r="F22" s="90"/>
      <c r="G22" s="20">
        <f>G21*(1+Prisudvikling2018)*(1+Prisudvikling2019)^4</f>
        <v>-102169.99372257668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2018-10-04T09:14:56Z</dcterms:modified>
</cp:coreProperties>
</file>