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2" i="19"/>
  <c r="E13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<sst xmlns="http://schemas.openxmlformats.org/spreadsheetml/2006/main" count="317" uniqueCount="140">
  <si>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</si>
  <si>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</si>
  <si>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</si>
  <si>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</si>
  <si>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</si>
  <si>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</si>
  <si>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</si>
  <si>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</si>
  <si>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</si>
  <si>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</si>
  <si>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</si>
  <si>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</si>
  <si>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</si>
  <si>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</si>
  <si>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</si>
  <si>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</si>
  <si>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</si>
  <si>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</si>
  <si>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</si>
  <si>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</si>
  <si>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</si>
  <si>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</si>
  <si>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</si>
  <si>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</si>
  <si>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</si>
  <si>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</si>
  <si>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</si>
  <si>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</si>
  <si>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</si>
  <si>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</si>
  <si>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</si>
  <si>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</si>
  <si>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</si>
  <si>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</si>
  <si>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</si>
  <si>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</si>
  <si>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</si>
  <si>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</si>
  <si>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</si>
  <si>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</si>
  <si>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</si>
  <si>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</si>
  <si>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</si>
  <si>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</si>
  <si>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</si>
  <si>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</si>
  <si>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</si>
  <si>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</si>
  <si>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</si>
  <si>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</si>
  <si>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</si>
  <si>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</si>
  <si>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</si>
  <si>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</si>
  <si>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</si>
  <si>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</si>
  <si>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</si>
  <si>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</si>
  <si>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</si>
  <si>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</si>
  <si>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</si>
  <si>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</si>
  <si>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</si>
  <si>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</si>
  <si>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</si>
  <si>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</si>
  <si>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</si>
  <si>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</si>
  <si>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</si>
  <si>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</si>
  <si>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</si>
  <si>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</si>
  <si>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</si>
  <si>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</si>
  <si>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</si>
  <si>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</si>
  <si>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</si>
  <si>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</si>
  <si>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</si>
  <si>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</si>
  <si>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</si>
  <si>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</si>
  <si>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</si>
  <si>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</si>
  <si>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</si>
  <si>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</si>
  <si>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</si>
  <si>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</si>
  <si>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</si>
  <si>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</si>
  <si>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</si>
  <si>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</si>
  <si>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</si>
  <si>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</si>
  <si>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</si>
  <si>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</si>
  <si>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</si>
  <si>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</si>
  <si>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</si>
  <si>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</si>
  <si>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</si>
  <si>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</si>
  <si>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</si>
  <si>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</si>
  <si>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</si>
  <si>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</si>
  <si>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</si>
  <si>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</si>
  <si>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</si>
  <si>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</si>
  <si>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</si>
  <si>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</si>
  <si>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</si>
  <si>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</si>
  <si>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</si>
  <si>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</si>
  <si>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</si>
  <si>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</si>
  <si>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</si>
  <si>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</si>
  <si>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</si>
  <si>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</si>
  <si>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</si>
  <si>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</si>
  <si>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</si>
  <si>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</si>
  <si>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</si>
  <si>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</si>
  <si>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</si>
  <si>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</si>
  <si>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</si>
  <si>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</si>
  <si>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</si>
  <si>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</si>
  <si>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Spildevandsafgift</t>
  </si>
  <si>
    <t>Skatter og afgifter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</si>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</sst>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23707458.604704082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20855416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2852042.604704082</v>
      </c>
      <c r="F12" s="25" t="s">
        <v>2</v>
      </c>
      <c r="G12" s="17">
        <f>E12</f>
        <v>2852042.604704082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60" t="s">
        <v>133</v>
      </c>
      <c r="C10" s="61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9" t="s">
        <v>131</v>
      </c>
      <c r="C11" s="90"/>
      <c r="D11" s="9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138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137</v>
      </c>
      <c r="C10" s="62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3" t="s">
        <v>44</v>
      </c>
      <c r="C9" s="64"/>
      <c r="D9" s="64"/>
      <c r="E9" s="65"/>
      <c r="F9" s="58">
        <v>1.7500000000000002E-2</v>
      </c>
      <c r="G9" s="59"/>
      <c r="H9" s="1"/>
    </row>
    <row r="10" spans="1:8" x14ac:dyDescent="0.25">
      <c r="A10" s="1"/>
      <c r="B10" s="63" t="s">
        <v>45</v>
      </c>
      <c r="C10" s="64"/>
      <c r="D10" s="64"/>
      <c r="E10" s="65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3" t="s">
        <v>13</v>
      </c>
      <c r="C14" s="64"/>
      <c r="D14" s="64"/>
      <c r="E14" s="65"/>
      <c r="F14" s="58">
        <v>6.3744988676386798E-3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24471861.893086836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428257.58312901965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-158725.78340520579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-245091.88222602752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-231434.82011156407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24264866.990473054</v>
      </c>
      <c r="D18" s="18" t="s">
        <v>2</v>
      </c>
      <c r="E18" s="17">
        <f>C18</f>
        <v>24264866.990473054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136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omk.'!E13</f>
        <v>1014812.3224008197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1014812.3224008197</v>
      </c>
      <c r="D26" s="18" t="s">
        <v>2</v>
      </c>
      <c r="E26" s="17">
        <f>C26</f>
        <v>1014812.3224008197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2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2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3" t="s">
        <v>52</v>
      </c>
      <c r="C30" s="7">
        <v>6969.9478875976993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4" t="s">
        <v>53</v>
      </c>
      <c r="C31" s="17">
        <f>SUM(C28:C30)</f>
        <v>6969.9478875976993</v>
      </c>
      <c r="D31" s="18" t="s">
        <v>2</v>
      </c>
      <c r="E31" s="17">
        <f>C31</f>
        <v>6969.9478875976993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4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25286649.260761473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24264866.990473054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410076.25213899458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-157290.39775907921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-244249.25633493441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-113631.06528092051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24159772.523237113</v>
      </c>
      <c r="D14" s="18" t="s">
        <v>2</v>
      </c>
      <c r="E14" s="17">
        <f>C14</f>
        <v>24159772.523237113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3" t="s">
        <v>136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3" t="s">
        <v>22</v>
      </c>
      <c r="C20" s="11">
        <f>'Fane 4. Ikke-påvirkelige omk.'!E13*(1+Prisudvikling2019)</f>
        <v>1031962.6506493936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1031962.6506493936</v>
      </c>
      <c r="D22" s="18" t="s">
        <v>2</v>
      </c>
      <c r="E22" s="17">
        <f>C22</f>
        <v>1031962.6506493936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25191735.173886508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24159772.523237113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408300.15564270719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-156609.15147158419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-243409.5273916549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-114546.13284069579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24053507.867175885</v>
      </c>
      <c r="D14" s="18" t="s">
        <v>2</v>
      </c>
      <c r="E14" s="17">
        <f>C14</f>
        <v>24053507.867175885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136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omk.'!E13*(1+Prisudvikling2019)^2</f>
        <v>1049402.8194453681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1049402.8194453681</v>
      </c>
      <c r="D22" s="18" t="s">
        <v>2</v>
      </c>
      <c r="E22" s="17">
        <f>C22</f>
        <v>1049402.8194453681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25102910.686621252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24053507.867175885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406504.28295527241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-155920.31975343943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-242572.68543648237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-115468.56941207792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23946050.575529158</v>
      </c>
      <c r="D13" s="18" t="s">
        <v>2</v>
      </c>
      <c r="E13" s="17">
        <f>C13</f>
        <v>23946050.575529158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136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omk.'!E13*(1+Prisudvikling2019)^3</f>
        <v>1067137.7270939946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1067137.7270939946</v>
      </c>
      <c r="D21" s="18" t="s">
        <v>2</v>
      </c>
      <c r="E21" s="17">
        <f>C21</f>
        <v>1067137.7270939946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25013188.302623153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32</v>
      </c>
      <c r="C9" s="64"/>
      <c r="D9" s="64"/>
      <c r="E9" s="64"/>
      <c r="F9" s="65"/>
      <c r="G9" s="11">
        <v>25755181.834652636</v>
      </c>
      <c r="H9" s="22" t="s">
        <v>2</v>
      </c>
      <c r="I9" s="1"/>
    </row>
    <row r="10" spans="1:9" x14ac:dyDescent="0.25">
      <c r="A10" s="1"/>
      <c r="B10" s="47" t="s">
        <v>73</v>
      </c>
      <c r="C10" s="64"/>
      <c r="D10" s="64"/>
      <c r="E10" s="64"/>
      <c r="F10" s="65"/>
      <c r="G10" s="11">
        <v>0</v>
      </c>
      <c r="H10" s="22" t="s">
        <v>2</v>
      </c>
      <c r="I10" s="1"/>
    </row>
    <row r="11" spans="1:9" x14ac:dyDescent="0.25">
      <c r="A11" s="1"/>
      <c r="B11" s="47" t="s">
        <v>48</v>
      </c>
      <c r="C11" s="64"/>
      <c r="D11" s="64"/>
      <c r="E11" s="64"/>
      <c r="F11" s="65"/>
      <c r="G11" s="11">
        <v>1283319.9415658019</v>
      </c>
      <c r="H11" s="22" t="s">
        <v>2</v>
      </c>
      <c r="I11" s="1"/>
    </row>
    <row r="12" spans="1:9" x14ac:dyDescent="0.25">
      <c r="A12" s="1"/>
      <c r="B12" s="47" t="s">
        <v>75</v>
      </c>
      <c r="C12" s="64"/>
      <c r="D12" s="64"/>
      <c r="E12" s="64"/>
      <c r="F12" s="65"/>
      <c r="G12" s="11">
        <v>0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24471861.893086836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3" t="s">
        <v>134</v>
      </c>
      <c r="C10" s="94"/>
      <c r="D10" s="95"/>
      <c r="E10" s="11">
        <v>942193</v>
      </c>
      <c r="F10" s="22" t="s">
        <v>2</v>
      </c>
      <c r="G10" s="1"/>
      <c r="H10" s="1"/>
    </row>
    <row r="11" spans="1:8" x14ac:dyDescent="0.25">
      <c r="A11" s="1"/>
      <c r="B11" s="93" t="s">
        <v>135</v>
      </c>
      <c r="C11" s="94"/>
      <c r="D11" s="95"/>
      <c r="E11" s="11">
        <v>39169</v>
      </c>
      <c r="F11" s="22" t="s">
        <v>2</v>
      </c>
      <c r="G11" s="1"/>
      <c r="H11" s="1"/>
    </row>
    <row r="12" spans="1:8" x14ac:dyDescent="0.25">
      <c r="A12" s="1"/>
      <c r="B12" s="89" t="s">
        <v>128</v>
      </c>
      <c r="C12" s="90"/>
      <c r="D12" s="91"/>
      <c r="E12" s="20">
        <f>SUM(E10:E11)</f>
        <v>981362</v>
      </c>
      <c r="F12" s="21" t="s">
        <v>2</v>
      </c>
      <c r="G12" s="1"/>
      <c r="H12" s="1"/>
    </row>
    <row r="13" spans="1:8" x14ac:dyDescent="0.25">
      <c r="A13" s="1"/>
      <c r="B13" s="89" t="s">
        <v>129</v>
      </c>
      <c r="C13" s="90"/>
      <c r="D13" s="91"/>
      <c r="E13" s="20">
        <f>E12*(1+Prisudvikling2019)^2</f>
        <v>1014812.3224008197</v>
      </c>
      <c r="F13" s="21" t="s">
        <v>2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5">
    <mergeCell ref="B3:F4"/>
    <mergeCell ref="B12:D12"/>
    <mergeCell ref="B13:D13"/>
    <mergeCell ref="B10:D10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82</v>
      </c>
      <c r="C9" s="64"/>
      <c r="D9" s="64"/>
      <c r="E9" s="64"/>
      <c r="F9" s="65"/>
      <c r="G9" s="53">
        <v>245792.39053906381</v>
      </c>
      <c r="H9" s="22" t="s">
        <v>2</v>
      </c>
      <c r="I9" s="1"/>
    </row>
    <row r="10" spans="1:9" x14ac:dyDescent="0.25">
      <c r="A10" s="1"/>
      <c r="B10" s="63" t="s">
        <v>83</v>
      </c>
      <c r="C10" s="64"/>
      <c r="D10" s="64"/>
      <c r="E10" s="64"/>
      <c r="F10" s="65"/>
      <c r="G10" s="53">
        <f>G9/GenereltKravDrift2018</f>
        <v>12289619.526953191</v>
      </c>
      <c r="H10" s="22" t="s">
        <v>2</v>
      </c>
      <c r="I10" s="1"/>
    </row>
    <row r="11" spans="1:9" x14ac:dyDescent="0.25">
      <c r="A11" s="1"/>
      <c r="B11" s="63" t="s">
        <v>84</v>
      </c>
      <c r="C11" s="64"/>
      <c r="D11" s="64"/>
      <c r="E11" s="64"/>
      <c r="F11" s="65"/>
      <c r="G11" s="53">
        <v>231552.8541789818</v>
      </c>
      <c r="H11" s="22" t="s">
        <v>2</v>
      </c>
      <c r="I11" s="1"/>
    </row>
    <row r="12" spans="1:9" x14ac:dyDescent="0.25">
      <c r="A12" s="1"/>
      <c r="B12" s="63" t="s">
        <v>85</v>
      </c>
      <c r="C12" s="64"/>
      <c r="D12" s="64"/>
      <c r="E12" s="64"/>
      <c r="F12" s="65"/>
      <c r="G12" s="53">
        <f>G11/GenereltKravAnlæg2018</f>
        <v>13082082.157004621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4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4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4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17</v>
      </c>
      <c r="C9" s="64"/>
      <c r="D9" s="64"/>
      <c r="E9" s="64"/>
      <c r="F9" s="65"/>
      <c r="G9" s="11">
        <v>0</v>
      </c>
      <c r="H9" s="22" t="s">
        <v>2</v>
      </c>
      <c r="I9" s="1"/>
    </row>
    <row r="10" spans="1:9" x14ac:dyDescent="0.25">
      <c r="A10" s="1"/>
      <c r="B10" s="63" t="s">
        <v>46</v>
      </c>
      <c r="C10" s="64"/>
      <c r="D10" s="64"/>
      <c r="E10" s="64"/>
      <c r="F10" s="65"/>
      <c r="G10" s="11">
        <v>0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0</v>
      </c>
      <c r="H11" s="26" t="s">
        <v>2</v>
      </c>
      <c r="I11" s="1"/>
    </row>
    <row r="12" spans="1:9" x14ac:dyDescent="0.25">
      <c r="A12" s="1"/>
      <c r="B12" s="63" t="s">
        <v>18</v>
      </c>
      <c r="C12" s="64"/>
      <c r="D12" s="64"/>
      <c r="E12" s="64"/>
      <c r="F12" s="65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2018-10-04T09:15:33Z</dcterms:modified>
</cp:coreProperties>
</file>