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6" i="11"/>
  <c r="F16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5" i="11"/>
  <c r="E24" i="15" l="1"/>
  <c r="D12" i="20"/>
  <c r="C10" i="2" s="1"/>
  <c r="C16" i="2" s="1"/>
  <c r="C12" i="15" l="1"/>
  <c r="C12" i="22" s="1"/>
  <c r="C11" i="23" s="1"/>
  <c r="E14" i="11"/>
  <c r="E16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<sst xmlns="http://schemas.openxmlformats.org/spreadsheetml/2006/main" count="329" uniqueCount="146">
  <si>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</si>
  <si>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</si>
  <si>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</si>
  <si>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</si>
  <si>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</si>
  <si>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</si>
  <si>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</si>
  <si>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</si>
  <si>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</si>
  <si>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</si>
  <si>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</si>
  <si>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</si>
  <si>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</si>
  <si>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</si>
  <si>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</si>
  <si>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</si>
  <si>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</si>
  <si>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</si>
  <si>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</si>
  <si>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</si>
  <si>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</si>
  <si>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</si>
  <si>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</si>
  <si>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</si>
  <si>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</si>
  <si>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</si>
  <si>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</si>
  <si>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</si>
  <si>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</si>
  <si>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</si>
  <si>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</si>
  <si>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</si>
  <si>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</si>
  <si>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</si>
  <si>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</si>
  <si>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</si>
  <si>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</si>
  <si>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</si>
  <si>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</si>
  <si>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</si>
  <si>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</si>
  <si>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</si>
  <si>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</si>
  <si>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</si>
  <si>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</si>
  <si>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</si>
  <si>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</si>
  <si>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</si>
  <si>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</si>
  <si>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</si>
  <si>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</si>
  <si>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</si>
  <si>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</si>
  <si>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</si>
  <si>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</si>
  <si>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</si>
  <si>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</si>
  <si>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</si>
  <si>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</si>
  <si>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</si>
  <si>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</si>
  <si>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</si>
  <si>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</si>
  <si>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</si>
  <si>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</si>
  <si>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</si>
  <si>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</si>
  <si>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</si>
  <si>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</si>
  <si>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</si>
  <si>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</si>
  <si>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</si>
  <si>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</si>
  <si>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</si>
  <si>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</si>
  <si>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</si>
  <si>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</si>
  <si>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</si>
  <si>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</si>
  <si>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</si>
  <si>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</si>
  <si>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</si>
  <si>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</si>
  <si>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</si>
  <si>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</si>
  <si>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</si>
  <si>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</si>
  <si>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</si>
  <si>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</si>
  <si>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</si>
  <si>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</si>
  <si>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</si>
  <si>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</si>
  <si>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</si>
  <si>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</si>
  <si>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</si>
  <si>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</si>
  <si>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</si>
  <si>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</si>
  <si>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</si>
  <si>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</si>
  <si>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</si>
  <si>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</si>
  <si>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</si>
  <si>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</si>
  <si>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</si>
  <si>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</si>
  <si>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</si>
  <si>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</si>
  <si>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</si>
  <si>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</si>
  <si>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</si>
  <si>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</si>
  <si>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</si>
  <si>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</si>
  <si>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</si>
  <si>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</si>
  <si>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</si>
  <si>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</si>
  <si>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</si>
  <si>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</si>
  <si>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</si>
  <si>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</si>
  <si>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</si>
  <si>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</si>
  <si>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</si>
  <si>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</si>
  <si>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</si>
  <si>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</si>
  <si>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</si>
  <si>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</si>
  <si>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</si>
  <si>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</si>
  <si>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</si>
  <si>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</si>
  <si>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Afgift til Forsyningsekretariatet</t>
  </si>
  <si>
    <t>Køb af ydelser og produkter fra andre vandselskaber reguleret af vandsektorloven</t>
  </si>
  <si>
    <t>Skatter og afgifter</t>
  </si>
  <si>
    <t>Ledningsnet ≤ Ø 200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</si>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</sst>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79633273.852777183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57819362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21813911.852777183</v>
      </c>
      <c r="F12" s="25" t="s">
        <v>2</v>
      </c>
      <c r="G12" s="17">
        <f>E12</f>
        <v>21813911.852777183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5" t="s">
        <v>138</v>
      </c>
      <c r="C10" s="66">
        <v>75</v>
      </c>
      <c r="D10" s="11">
        <v>2463022</v>
      </c>
      <c r="E10" s="11">
        <f>D10/C10</f>
        <v>32840.293333333335</v>
      </c>
      <c r="F10" s="11">
        <v>0</v>
      </c>
      <c r="G10" s="11">
        <v>87437</v>
      </c>
      <c r="H10" s="22" t="s">
        <v>2</v>
      </c>
      <c r="I10" s="1"/>
    </row>
    <row r="11" spans="1:9" x14ac:dyDescent="0.25">
      <c r="A11" s="1"/>
      <c r="B11" s="65" t="s">
        <v>139</v>
      </c>
      <c r="C11" s="66">
        <v>75</v>
      </c>
      <c r="D11" s="11">
        <v>688866</v>
      </c>
      <c r="E11" s="11">
        <f t="shared" ref="E11:E13" si="0">D11/C11</f>
        <v>9184.8799999999992</v>
      </c>
      <c r="F11" s="11">
        <v>0</v>
      </c>
      <c r="G11" s="11">
        <v>24455</v>
      </c>
      <c r="H11" s="22" t="s">
        <v>2</v>
      </c>
      <c r="I11" s="1"/>
    </row>
    <row r="12" spans="1:9" x14ac:dyDescent="0.25">
      <c r="A12" s="1"/>
      <c r="B12" s="65" t="s">
        <v>140</v>
      </c>
      <c r="C12" s="66">
        <v>75</v>
      </c>
      <c r="D12" s="11">
        <v>467762</v>
      </c>
      <c r="E12" s="11">
        <f t="shared" si="0"/>
        <v>6236.8266666666668</v>
      </c>
      <c r="F12" s="11">
        <v>0</v>
      </c>
      <c r="G12" s="11">
        <v>16606</v>
      </c>
      <c r="H12" s="22" t="s">
        <v>2</v>
      </c>
      <c r="I12" s="1"/>
    </row>
    <row r="13" spans="1:9" ht="26.25" x14ac:dyDescent="0.25">
      <c r="A13" s="1"/>
      <c r="B13" s="65" t="s">
        <v>141</v>
      </c>
      <c r="C13" s="66">
        <v>50</v>
      </c>
      <c r="D13" s="11">
        <v>619674</v>
      </c>
      <c r="E13" s="11">
        <f t="shared" si="0"/>
        <v>12393.48</v>
      </c>
      <c r="F13" s="11">
        <v>0</v>
      </c>
      <c r="G13" s="11">
        <v>21998</v>
      </c>
      <c r="H13" s="22" t="s">
        <v>2</v>
      </c>
      <c r="I13" s="1"/>
    </row>
    <row r="14" spans="1:9" ht="26.25" x14ac:dyDescent="0.25">
      <c r="A14" s="1"/>
      <c r="B14" s="65" t="s">
        <v>142</v>
      </c>
      <c r="C14" s="66">
        <v>20</v>
      </c>
      <c r="D14" s="11">
        <v>259315</v>
      </c>
      <c r="E14" s="11">
        <f t="shared" ref="E14:E15" si="1">D14/C14</f>
        <v>12965.75</v>
      </c>
      <c r="F14" s="11">
        <v>0</v>
      </c>
      <c r="G14" s="11">
        <v>9206</v>
      </c>
      <c r="H14" s="22" t="s">
        <v>2</v>
      </c>
      <c r="I14" s="1"/>
    </row>
    <row r="15" spans="1:9" ht="26.25" x14ac:dyDescent="0.25">
      <c r="A15" s="1"/>
      <c r="B15" s="65" t="s">
        <v>143</v>
      </c>
      <c r="C15" s="66">
        <v>10</v>
      </c>
      <c r="D15" s="11">
        <v>314251</v>
      </c>
      <c r="E15" s="11">
        <f t="shared" si="1"/>
        <v>31425.1</v>
      </c>
      <c r="F15" s="11">
        <v>0</v>
      </c>
      <c r="G15" s="11">
        <v>11155</v>
      </c>
      <c r="H15" s="22" t="s">
        <v>2</v>
      </c>
      <c r="I15" s="1"/>
    </row>
    <row r="16" spans="1:9" x14ac:dyDescent="0.25">
      <c r="A16" s="1"/>
      <c r="B16" s="92" t="s">
        <v>131</v>
      </c>
      <c r="C16" s="93"/>
      <c r="D16" s="94"/>
      <c r="E16" s="20">
        <f>SUM(E10:E15)</f>
        <v>105046.32999999999</v>
      </c>
      <c r="F16" s="20">
        <f>SUM(F10:F15)</f>
        <v>0</v>
      </c>
      <c r="G16" s="20">
        <f>SUM(G10:G15)</f>
        <v>170857</v>
      </c>
      <c r="H16" s="21" t="s">
        <v>2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8:H8"/>
    <mergeCell ref="B16:D16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Anlægsprojekter'!F16</f>
        <v>0</v>
      </c>
      <c r="E10" s="22" t="s">
        <v>2</v>
      </c>
      <c r="F10" s="11">
        <f>SUM('Fane 8. Anlægsprojekter'!E16,'Fane 8. Anlægsprojekter'!G16)</f>
        <v>275903.32999999996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275903.32999999996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280566.09627699992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144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145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66689214.537726358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280566.09627699992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1171802.8214372927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-267754.47666121542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-966575.54634638748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66907253.432433046</v>
      </c>
      <c r="D18" s="18" t="s">
        <v>2</v>
      </c>
      <c r="E18" s="17">
        <f>C18</f>
        <v>66907253.432433046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22963107.736439556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22963107.736439556</v>
      </c>
      <c r="D26" s="18" t="s">
        <v>2</v>
      </c>
      <c r="E26" s="17">
        <f>C26</f>
        <v>22963107.736439556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106630.65362781567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106630.65362781567</v>
      </c>
      <c r="D31" s="18" t="s">
        <v>2</v>
      </c>
      <c r="E31" s="17">
        <f>C31</f>
        <v>106630.65362781567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89976991.822500408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66907253.432433046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1130732.5830081184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-266833.93677045417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-474574.26221725112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67296577.816453457</v>
      </c>
      <c r="D14" s="18" t="s">
        <v>2</v>
      </c>
      <c r="E14" s="17">
        <f>C14</f>
        <v>67296577.816453457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23351184.257185381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23351184.257185381</v>
      </c>
      <c r="D22" s="18" t="s">
        <v>2</v>
      </c>
      <c r="E22" s="17">
        <f>C22</f>
        <v>23351184.257185381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90647762.073638842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67296577.816453457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1137312.1650980634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-265916.5616958373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-478395.99451365869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67689577.425342008</v>
      </c>
      <c r="D14" s="18" t="s">
        <v>2</v>
      </c>
      <c r="E14" s="17">
        <f>C14</f>
        <v>67689577.425342008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23745819.271131814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23745819.271131814</v>
      </c>
      <c r="D22" s="18" t="s">
        <v>2</v>
      </c>
      <c r="E22" s="17">
        <f>C22</f>
        <v>23745819.271131814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91435396.696473822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67689577.425342008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1143953.8584882799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-265002.34055672702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-482248.50310559734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68086280.440167964</v>
      </c>
      <c r="D13" s="18" t="s">
        <v>2</v>
      </c>
      <c r="E13" s="17">
        <f>C13</f>
        <v>68086280.440167964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24147123.616813935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24147123.616813935</v>
      </c>
      <c r="D21" s="18" t="s">
        <v>2</v>
      </c>
      <c r="E21" s="17">
        <f>C21</f>
        <v>24147123.616813935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92233404.056981891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98280673.486470401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31591458.94874404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66689214.537726358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135</v>
      </c>
      <c r="C10" s="63"/>
      <c r="D10" s="64"/>
      <c r="E10" s="11">
        <v>46188</v>
      </c>
      <c r="F10" s="22" t="s">
        <v>2</v>
      </c>
      <c r="G10" s="1"/>
      <c r="H10" s="1"/>
    </row>
    <row r="11" spans="1:8" ht="29.25" customHeight="1" x14ac:dyDescent="0.25">
      <c r="A11" s="1"/>
      <c r="B11" s="96" t="s">
        <v>136</v>
      </c>
      <c r="C11" s="97"/>
      <c r="D11" s="98"/>
      <c r="E11" s="11">
        <v>21977562</v>
      </c>
      <c r="F11" s="22" t="s">
        <v>2</v>
      </c>
      <c r="G11" s="1"/>
      <c r="H11" s="1"/>
    </row>
    <row r="12" spans="1:8" x14ac:dyDescent="0.25">
      <c r="A12" s="1"/>
      <c r="B12" s="68" t="s">
        <v>137</v>
      </c>
      <c r="C12" s="63"/>
      <c r="D12" s="64"/>
      <c r="E12" s="11">
        <v>182446</v>
      </c>
      <c r="F12" s="22" t="s">
        <v>2</v>
      </c>
      <c r="G12" s="1"/>
      <c r="H12" s="1"/>
    </row>
    <row r="13" spans="1:8" x14ac:dyDescent="0.25">
      <c r="A13" s="1"/>
      <c r="B13" s="92" t="s">
        <v>128</v>
      </c>
      <c r="C13" s="93"/>
      <c r="D13" s="94"/>
      <c r="E13" s="20">
        <f>SUM(E10:E12)</f>
        <v>22206196</v>
      </c>
      <c r="F13" s="21" t="s">
        <v>2</v>
      </c>
      <c r="G13" s="1"/>
      <c r="H13" s="1"/>
    </row>
    <row r="14" spans="1:8" x14ac:dyDescent="0.25">
      <c r="A14" s="1"/>
      <c r="B14" s="92" t="s">
        <v>129</v>
      </c>
      <c r="C14" s="93"/>
      <c r="D14" s="94"/>
      <c r="E14" s="20">
        <f>E13*(1+Prisudvikling2019)^2</f>
        <v>22963107.736439556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4">
    <mergeCell ref="B3:F4"/>
    <mergeCell ref="B13:D13"/>
    <mergeCell ref="B14:D14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268519.75797143398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13425987.898571698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964585.06691350113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54496331.464039609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-18902312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-18902312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2018-10-04T09:18:41Z</dcterms:modified>
</cp:coreProperties>
</file>