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<sst xmlns="http://schemas.openxmlformats.org/spreadsheetml/2006/main" count="360" uniqueCount="159">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</sst>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5" t="s">
        <v>103</v>
      </c>
      <c r="E8" s="75"/>
      <c r="F8" s="75"/>
      <c r="G8" s="7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4" t="s">
        <v>5</v>
      </c>
      <c r="E11" s="74"/>
      <c r="F11" s="74"/>
      <c r="G11" s="7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1" t="s">
        <v>32</v>
      </c>
      <c r="E13" s="62"/>
      <c r="F13" s="62"/>
      <c r="G13" s="63"/>
      <c r="H13" s="1"/>
      <c r="I13" s="1"/>
    </row>
    <row r="14" spans="1:9" x14ac:dyDescent="0.25">
      <c r="A14" s="1"/>
      <c r="B14" s="1"/>
      <c r="C14" s="6" t="s">
        <v>31</v>
      </c>
      <c r="D14" s="61" t="s">
        <v>96</v>
      </c>
      <c r="E14" s="62"/>
      <c r="F14" s="62"/>
      <c r="G14" s="63"/>
      <c r="H14" s="1"/>
      <c r="I14" s="1"/>
    </row>
    <row r="15" spans="1:9" x14ac:dyDescent="0.25">
      <c r="A15" s="1"/>
      <c r="B15" s="1"/>
      <c r="C15" s="6" t="s">
        <v>94</v>
      </c>
      <c r="D15" s="61" t="s">
        <v>97</v>
      </c>
      <c r="E15" s="62"/>
      <c r="F15" s="62"/>
      <c r="G15" s="63"/>
      <c r="H15" s="1"/>
      <c r="I15" s="1"/>
    </row>
    <row r="16" spans="1:9" x14ac:dyDescent="0.25">
      <c r="A16" s="1"/>
      <c r="B16" s="1"/>
      <c r="C16" s="6" t="s">
        <v>95</v>
      </c>
      <c r="D16" s="61" t="s">
        <v>132</v>
      </c>
      <c r="E16" s="62"/>
      <c r="F16" s="62"/>
      <c r="G16" s="63"/>
      <c r="H16" s="1"/>
      <c r="I16" s="1"/>
    </row>
    <row r="17" spans="1:9" x14ac:dyDescent="0.25">
      <c r="A17" s="1"/>
      <c r="B17" s="1"/>
      <c r="C17" s="6" t="s">
        <v>7</v>
      </c>
      <c r="D17" s="76" t="s">
        <v>98</v>
      </c>
      <c r="E17" s="77"/>
      <c r="F17" s="77"/>
      <c r="G17" s="78"/>
      <c r="H17" s="1"/>
      <c r="I17" s="1"/>
    </row>
    <row r="18" spans="1:9" x14ac:dyDescent="0.25">
      <c r="A18" s="1"/>
      <c r="B18" s="1"/>
      <c r="C18" s="6" t="s">
        <v>8</v>
      </c>
      <c r="D18" s="76" t="s">
        <v>100</v>
      </c>
      <c r="E18" s="77"/>
      <c r="F18" s="77"/>
      <c r="G18" s="78"/>
      <c r="H18" s="1"/>
      <c r="I18" s="1"/>
    </row>
    <row r="19" spans="1:9" x14ac:dyDescent="0.25">
      <c r="A19" s="1"/>
      <c r="B19" s="1"/>
      <c r="C19" s="6" t="s">
        <v>9</v>
      </c>
      <c r="D19" s="76" t="s">
        <v>99</v>
      </c>
      <c r="E19" s="77"/>
      <c r="F19" s="77"/>
      <c r="G19" s="78"/>
      <c r="H19" s="1"/>
      <c r="I19" s="1"/>
    </row>
    <row r="20" spans="1:9" x14ac:dyDescent="0.25">
      <c r="A20" s="1"/>
      <c r="B20" s="1"/>
      <c r="C20" s="6" t="s">
        <v>10</v>
      </c>
      <c r="D20" s="79" t="s">
        <v>129</v>
      </c>
      <c r="E20" s="80"/>
      <c r="F20" s="80"/>
      <c r="G20" s="81"/>
      <c r="H20" s="1"/>
      <c r="I20" s="1"/>
    </row>
    <row r="21" spans="1:9" x14ac:dyDescent="0.25">
      <c r="A21" s="1"/>
      <c r="B21" s="1"/>
      <c r="C21" s="6" t="s">
        <v>11</v>
      </c>
      <c r="D21" s="71" t="s">
        <v>101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71" t="s">
        <v>130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13</v>
      </c>
      <c r="D23" s="71" t="s">
        <v>104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25</v>
      </c>
      <c r="D24" s="67" t="s">
        <v>28</v>
      </c>
      <c r="E24" s="68"/>
      <c r="F24" s="68"/>
      <c r="G24" s="69"/>
      <c r="H24" s="1"/>
      <c r="I24" s="1"/>
    </row>
    <row r="25" spans="1:9" x14ac:dyDescent="0.25">
      <c r="A25" s="1"/>
      <c r="B25" s="1"/>
      <c r="C25" s="6" t="s">
        <v>29</v>
      </c>
      <c r="D25" s="64" t="s">
        <v>102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30</v>
      </c>
      <c r="D26" s="64" t="s">
        <v>65</v>
      </c>
      <c r="E26" s="65"/>
      <c r="F26" s="65"/>
      <c r="G26" s="66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134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-1039981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-835342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-204639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-102319.5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4" t="s">
        <v>135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112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91" t="s">
        <v>105</v>
      </c>
      <c r="C9" s="92"/>
      <c r="D9" s="93"/>
      <c r="E9" s="11">
        <v>6687182.0959999999</v>
      </c>
      <c r="F9" s="22" t="s">
        <v>3</v>
      </c>
      <c r="G9" s="19"/>
      <c r="H9" s="27"/>
      <c r="I9" s="1"/>
    </row>
    <row r="10" spans="1:9" x14ac:dyDescent="0.25">
      <c r="A10" s="1"/>
      <c r="B10" s="91" t="s">
        <v>106</v>
      </c>
      <c r="C10" s="92"/>
      <c r="D10" s="93"/>
      <c r="E10" s="11">
        <v>7344819</v>
      </c>
      <c r="F10" s="22" t="s">
        <v>3</v>
      </c>
      <c r="G10" s="14"/>
      <c r="H10" s="28"/>
      <c r="I10" s="1"/>
    </row>
    <row r="11" spans="1:9" x14ac:dyDescent="0.25">
      <c r="A11" s="1"/>
      <c r="B11" s="91" t="s">
        <v>113</v>
      </c>
      <c r="C11" s="92"/>
      <c r="D11" s="93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4" t="s">
        <v>107</v>
      </c>
      <c r="C12" s="95"/>
      <c r="D12" s="96"/>
      <c r="E12" s="17">
        <f>E9-(E10-E11)</f>
        <v>-657636.9040000001</v>
      </c>
      <c r="F12" s="25" t="s">
        <v>3</v>
      </c>
      <c r="G12" s="17">
        <f>E12</f>
        <v>-657636.9040000001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8" t="s">
        <v>117</v>
      </c>
      <c r="C17" s="89"/>
      <c r="D17" s="89"/>
      <c r="E17" s="89"/>
      <c r="F17" s="89"/>
      <c r="G17" s="89"/>
      <c r="H17" s="90"/>
      <c r="I17" s="1"/>
    </row>
    <row r="18" spans="1:9" x14ac:dyDescent="0.25">
      <c r="A18" s="1"/>
      <c r="B18" s="85" t="s">
        <v>114</v>
      </c>
      <c r="C18" s="86"/>
      <c r="D18" s="87"/>
      <c r="E18" s="11">
        <f>IF(E12&lt;0,E12,0)</f>
        <v>-657636.9040000001</v>
      </c>
      <c r="F18" s="22" t="s">
        <v>3</v>
      </c>
      <c r="G18" s="14"/>
      <c r="H18" s="28"/>
      <c r="I18" s="1"/>
    </row>
    <row r="19" spans="1:9" x14ac:dyDescent="0.25">
      <c r="A19" s="1"/>
      <c r="B19" s="85" t="s">
        <v>115</v>
      </c>
      <c r="C19" s="86"/>
      <c r="D19" s="87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5" t="s">
        <v>116</v>
      </c>
      <c r="C20" s="86"/>
      <c r="D20" s="87"/>
      <c r="E20" s="11">
        <f>E18/E19</f>
        <v>-164409.22600000002</v>
      </c>
      <c r="F20" s="22" t="s">
        <v>3</v>
      </c>
      <c r="G20" s="14"/>
      <c r="H20" s="28"/>
      <c r="I20" s="1"/>
    </row>
    <row r="21" spans="1:9" x14ac:dyDescent="0.25">
      <c r="A21" s="1"/>
      <c r="B21" s="88" t="s">
        <v>118</v>
      </c>
      <c r="C21" s="89"/>
      <c r="D21" s="89"/>
      <c r="E21" s="89"/>
      <c r="F21" s="90"/>
      <c r="G21" s="20">
        <f>E20</f>
        <v>-164409.22600000002</v>
      </c>
      <c r="H21" s="21" t="s">
        <v>3</v>
      </c>
      <c r="I21" s="1"/>
    </row>
    <row r="22" spans="1:9" x14ac:dyDescent="0.25">
      <c r="A22" s="1"/>
      <c r="B22" s="88" t="s">
        <v>119</v>
      </c>
      <c r="C22" s="89"/>
      <c r="D22" s="89"/>
      <c r="E22" s="89"/>
      <c r="F22" s="90"/>
      <c r="G22" s="20">
        <f>G21*(1+Prisudvikling2019)^4</f>
        <v>-175808.2188909197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28515625" style="2" customWidth="1"/>
    <col min="3" max="3" width="10" style="2" customWidth="1"/>
    <col min="4" max="4" width="15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141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142</v>
      </c>
      <c r="C8" s="89"/>
      <c r="D8" s="89"/>
      <c r="E8" s="89"/>
      <c r="F8" s="89"/>
      <c r="G8" s="89"/>
      <c r="H8" s="90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97" t="s">
        <v>148</v>
      </c>
      <c r="C10" s="98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8" t="s">
        <v>143</v>
      </c>
      <c r="C11" s="89"/>
      <c r="D11" s="90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2" t="s">
        <v>93</v>
      </c>
      <c r="C3" s="82"/>
      <c r="D3" s="82"/>
      <c r="E3" s="82"/>
      <c r="F3" s="82"/>
      <c r="G3" s="82"/>
      <c r="H3" s="1"/>
    </row>
    <row r="4" spans="1:8" ht="15" customHeight="1" x14ac:dyDescent="0.25">
      <c r="A4" s="1"/>
      <c r="B4" s="82"/>
      <c r="C4" s="82"/>
      <c r="D4" s="82"/>
      <c r="E4" s="82"/>
      <c r="F4" s="82"/>
      <c r="G4" s="8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157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155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158</v>
      </c>
      <c r="C3" s="84"/>
      <c r="D3" s="84"/>
      <c r="E3" s="84"/>
      <c r="F3" s="84"/>
      <c r="G3" s="1"/>
      <c r="H3" s="1"/>
    </row>
    <row r="4" spans="1:8" ht="25.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46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3428722.6475210516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43544.777623517351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-59028.546227457678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3413238.8789171115</v>
      </c>
      <c r="D15" s="18" t="s">
        <v>3</v>
      </c>
      <c r="E15" s="17">
        <f>C15</f>
        <v>3413238.8789171115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153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omk.'!E15</f>
        <v>3395715.8489194592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3395715.8489194592</v>
      </c>
      <c r="D23" s="18" t="s">
        <v>3</v>
      </c>
      <c r="E23" s="17">
        <f>C23</f>
        <v>3395715.8489194592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16626.366427445901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16626.366427445901</v>
      </c>
      <c r="D28" s="18" t="s">
        <v>3</v>
      </c>
      <c r="E28" s="17">
        <f>C28</f>
        <v>16626.366427445901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-102319.5</v>
      </c>
      <c r="D30" s="18" t="s">
        <v>3</v>
      </c>
      <c r="E30" s="17">
        <f>C30</f>
        <v>-102319.5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6723261.5942640165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47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3413238.8789171115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43348.133762247315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-58761.979215549109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3397825.0334638096</v>
      </c>
      <c r="D14" s="18" t="s">
        <v>3</v>
      </c>
      <c r="E14" s="17">
        <f>C14</f>
        <v>3397825.0334638096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153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omk.'!E15*(1+Prisudvikling2019)</f>
        <v>3453103.4467661977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3453103.4467661977</v>
      </c>
      <c r="D22" s="18" t="s">
        <v>3</v>
      </c>
      <c r="E22" s="17">
        <f>C22</f>
        <v>3453103.4467661977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-102319.5</v>
      </c>
      <c r="D24" s="18" t="s">
        <v>3</v>
      </c>
      <c r="E24" s="17">
        <f>C24</f>
        <v>-102319.5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6748608.9802300073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90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83" t="s">
        <v>48</v>
      </c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3397825.0334638096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57989.771874849903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58403.270210223338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-59741.707284331009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3454476.3682645517</v>
      </c>
      <c r="D13" s="18" t="s">
        <v>3</v>
      </c>
      <c r="E13" s="17">
        <f>C13</f>
        <v>3454476.3682645517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153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omk.'!E15*(1+Prisudvikling2019)^2</f>
        <v>3511460.8950165459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3511460.8950165459</v>
      </c>
      <c r="D21" s="18" t="s">
        <v>3</v>
      </c>
      <c r="E21" s="17">
        <f>C21</f>
        <v>3511460.8950165459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8355.7682117052573</v>
      </c>
      <c r="D23" s="18" t="s">
        <v>3</v>
      </c>
      <c r="E23" s="17">
        <f>C23</f>
        <v>8355.7682117052573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423097.13154205779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-175808.2188909197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247288.91265113809</v>
      </c>
      <c r="D27" s="36" t="s">
        <v>3</v>
      </c>
      <c r="E27" s="17">
        <f>C27</f>
        <v>247288.91265113809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7221581.9441439416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91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83" t="s">
        <v>48</v>
      </c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3454476.3682645517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58380.650623670917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-59718.569321099785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3453138.4495671229</v>
      </c>
      <c r="D12" s="18" t="s">
        <v>3</v>
      </c>
      <c r="E12" s="17">
        <f>C12</f>
        <v>3453138.4495671229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153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omk.'!E15*(1+Prisudvikling2019)^3</f>
        <v>3570804.584142325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3570804.584142325</v>
      </c>
      <c r="D20" s="18" t="s">
        <v>3</v>
      </c>
      <c r="E20" s="17">
        <f>C20</f>
        <v>3570804.584142325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8496.9806944830761</v>
      </c>
      <c r="D22" s="18" t="s">
        <v>3</v>
      </c>
      <c r="E22" s="17">
        <f>C22</f>
        <v>8496.9806944830761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430247.47306511854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-178779.37779017622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156</v>
      </c>
      <c r="C26" s="55">
        <f>SUM(C24:C25)</f>
        <v>251468.09527494232</v>
      </c>
      <c r="D26" s="36" t="s">
        <v>3</v>
      </c>
      <c r="E26" s="17">
        <f>C26</f>
        <v>251468.09527494232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7283908.1096788729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92</v>
      </c>
      <c r="C3" s="84"/>
      <c r="D3" s="84"/>
      <c r="E3" s="84"/>
      <c r="F3" s="84"/>
      <c r="G3" s="84"/>
      <c r="H3" s="84"/>
      <c r="I3" s="1"/>
    </row>
    <row r="4" spans="1:9" ht="29.2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6764682.0609210515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3335959.4134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3428722.6475210516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138</v>
      </c>
      <c r="C3" s="84"/>
      <c r="D3" s="84"/>
      <c r="E3" s="84"/>
      <c r="F3" s="84"/>
      <c r="G3" s="84"/>
      <c r="H3" s="84"/>
      <c r="I3" s="1"/>
    </row>
    <row r="4" spans="1:9" ht="29.2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1503227.737622292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2000643.8109719919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3503871.5485942839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1503227.737622292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2055790.1464239918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3559017.8840462836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55146.335451999912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55146.335451999912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57989.771874849903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154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2" t="s">
        <v>133</v>
      </c>
      <c r="C3" s="82"/>
      <c r="D3" s="82"/>
      <c r="E3" s="82"/>
      <c r="F3" s="82"/>
      <c r="G3" s="1"/>
      <c r="H3" s="1"/>
    </row>
    <row r="4" spans="1:8" ht="15" customHeight="1" x14ac:dyDescent="0.25">
      <c r="A4" s="1"/>
      <c r="B4" s="82"/>
      <c r="C4" s="82"/>
      <c r="D4" s="82"/>
      <c r="E4" s="82"/>
      <c r="F4" s="8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3077975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6486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10511</v>
      </c>
      <c r="F12" s="22" t="s">
        <v>3</v>
      </c>
      <c r="G12" s="1"/>
      <c r="H12" s="1"/>
    </row>
    <row r="13" spans="1:8" x14ac:dyDescent="0.25">
      <c r="A13" s="1"/>
      <c r="B13" s="41" t="s">
        <v>152</v>
      </c>
      <c r="C13" s="46"/>
      <c r="D13" s="47"/>
      <c r="E13" s="11">
        <v>188814</v>
      </c>
      <c r="F13" s="22" t="s">
        <v>3</v>
      </c>
      <c r="G13" s="1"/>
      <c r="H13" s="1"/>
    </row>
    <row r="14" spans="1:8" x14ac:dyDescent="0.25">
      <c r="A14" s="1"/>
      <c r="B14" s="38" t="s">
        <v>136</v>
      </c>
      <c r="C14" s="39"/>
      <c r="D14" s="40"/>
      <c r="E14" s="20">
        <f>SUM(E10:E13)</f>
        <v>3283786</v>
      </c>
      <c r="F14" s="21" t="s">
        <v>3</v>
      </c>
      <c r="G14" s="1"/>
      <c r="H14" s="1"/>
    </row>
    <row r="15" spans="1:8" x14ac:dyDescent="0.25">
      <c r="A15" s="1"/>
      <c r="B15" s="38" t="s">
        <v>137</v>
      </c>
      <c r="C15" s="39"/>
      <c r="D15" s="40"/>
      <c r="E15" s="20">
        <f>E14*(1+Prisudvikling2019)^2</f>
        <v>3395715.8489194592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4" t="s">
        <v>128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124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91" t="s">
        <v>33</v>
      </c>
      <c r="C9" s="92"/>
      <c r="D9" s="93"/>
      <c r="E9" s="11">
        <v>30718.426666666666</v>
      </c>
      <c r="F9" s="22" t="s">
        <v>3</v>
      </c>
      <c r="G9" s="19"/>
      <c r="H9" s="27"/>
      <c r="I9" s="1"/>
    </row>
    <row r="10" spans="1:9" x14ac:dyDescent="0.25">
      <c r="A10" s="1"/>
      <c r="B10" s="85" t="s">
        <v>115</v>
      </c>
      <c r="C10" s="86"/>
      <c r="D10" s="87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5" t="s">
        <v>125</v>
      </c>
      <c r="C11" s="86"/>
      <c r="D11" s="87"/>
      <c r="E11" s="11">
        <f>E9/E10</f>
        <v>7679.6066666666666</v>
      </c>
      <c r="F11" s="22" t="s">
        <v>3</v>
      </c>
      <c r="G11" s="14"/>
      <c r="H11" s="28"/>
      <c r="I11" s="1"/>
    </row>
    <row r="12" spans="1:9" x14ac:dyDescent="0.25">
      <c r="A12" s="1"/>
      <c r="B12" s="88" t="s">
        <v>131</v>
      </c>
      <c r="C12" s="89"/>
      <c r="D12" s="89"/>
      <c r="E12" s="89"/>
      <c r="F12" s="90"/>
      <c r="G12" s="20">
        <f>E11</f>
        <v>7679.6066666666666</v>
      </c>
      <c r="H12" s="21" t="s">
        <v>3</v>
      </c>
      <c r="I12" s="1"/>
    </row>
    <row r="13" spans="1:9" x14ac:dyDescent="0.25">
      <c r="A13" s="1"/>
      <c r="B13" s="88" t="s">
        <v>127</v>
      </c>
      <c r="C13" s="89"/>
      <c r="D13" s="89"/>
      <c r="E13" s="89"/>
      <c r="F13" s="90"/>
      <c r="G13" s="20">
        <f>G12*(1+Prisudvikling2018)*(1+Prisudvikling2019)^4</f>
        <v>8355.7682117052573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8" t="s">
        <v>122</v>
      </c>
      <c r="C17" s="89"/>
      <c r="D17" s="89"/>
      <c r="E17" s="89"/>
      <c r="F17" s="89"/>
      <c r="G17" s="89"/>
      <c r="H17" s="90"/>
      <c r="I17" s="1"/>
    </row>
    <row r="18" spans="1:9" x14ac:dyDescent="0.25">
      <c r="A18" s="1"/>
      <c r="B18" s="91" t="s">
        <v>122</v>
      </c>
      <c r="C18" s="92"/>
      <c r="D18" s="93"/>
      <c r="E18" s="11">
        <v>1555437.8578794133</v>
      </c>
      <c r="F18" s="22" t="s">
        <v>3</v>
      </c>
      <c r="G18" s="14"/>
      <c r="H18" s="28"/>
      <c r="I18" s="1"/>
    </row>
    <row r="19" spans="1:9" x14ac:dyDescent="0.25">
      <c r="A19" s="1"/>
      <c r="B19" s="85" t="s">
        <v>115</v>
      </c>
      <c r="C19" s="86"/>
      <c r="D19" s="87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5" t="s">
        <v>126</v>
      </c>
      <c r="C20" s="86"/>
      <c r="D20" s="87"/>
      <c r="E20" s="11">
        <f>E18/E19</f>
        <v>388859.46446985332</v>
      </c>
      <c r="F20" s="22" t="s">
        <v>3</v>
      </c>
      <c r="G20" s="14"/>
      <c r="H20" s="28"/>
      <c r="I20" s="1"/>
    </row>
    <row r="21" spans="1:9" x14ac:dyDescent="0.25">
      <c r="A21" s="1"/>
      <c r="B21" s="88" t="s">
        <v>131</v>
      </c>
      <c r="C21" s="89"/>
      <c r="D21" s="89"/>
      <c r="E21" s="89"/>
      <c r="F21" s="90"/>
      <c r="G21" s="20">
        <f>E20</f>
        <v>388859.46446985332</v>
      </c>
      <c r="H21" s="21" t="s">
        <v>3</v>
      </c>
      <c r="I21" s="1"/>
    </row>
    <row r="22" spans="1:9" x14ac:dyDescent="0.25">
      <c r="A22" s="1"/>
      <c r="B22" s="88" t="s">
        <v>127</v>
      </c>
      <c r="C22" s="89"/>
      <c r="D22" s="89"/>
      <c r="E22" s="89"/>
      <c r="F22" s="90"/>
      <c r="G22" s="20">
        <f>G21*(1+Prisudvikling2018)*(1+Prisudvikling2019)^4</f>
        <v>423097.13154205779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2018-10-04T09:25:13Z</dcterms:modified>
</cp:coreProperties>
</file>