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1" i="11" l="1"/>
  <c r="E12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5" i="11"/>
  <c r="F15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4" i="11"/>
  <c r="E24" i="15" l="1"/>
  <c r="D12" i="20"/>
  <c r="C10" i="2" s="1"/>
  <c r="C16" i="2" s="1"/>
  <c r="C12" i="15" l="1"/>
  <c r="C12" i="22" s="1"/>
  <c r="C11" i="23" s="1"/>
  <c r="E13" i="11"/>
  <c r="E15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<sst xmlns="http://schemas.openxmlformats.org/spreadsheetml/2006/main" count="327" uniqueCount="143">
  <si>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</si>
  <si>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</si>
  <si>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</si>
  <si>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</si>
  <si>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</si>
  <si>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</si>
  <si>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</si>
  <si>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</si>
  <si>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</si>
  <si>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</si>
  <si>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</si>
  <si>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</si>
  <si>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</si>
  <si>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</si>
  <si>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</si>
  <si>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</si>
  <si>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</si>
  <si>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</si>
  <si>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</si>
  <si>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</si>
  <si>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</si>
  <si>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</si>
  <si>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</si>
  <si>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</si>
  <si>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</si>
  <si>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</si>
  <si>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</si>
  <si>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</si>
  <si>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</si>
  <si>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</si>
  <si>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</si>
  <si>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</si>
  <si>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</si>
  <si>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</si>
  <si>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</si>
  <si>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</si>
  <si>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</si>
  <si>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</si>
  <si>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</si>
  <si>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</si>
  <si>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</si>
  <si>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</si>
  <si>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</si>
  <si>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</si>
  <si>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</si>
  <si>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</si>
  <si>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</si>
  <si>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</si>
  <si>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</si>
  <si>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</si>
  <si>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</si>
  <si>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</si>
  <si>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</si>
  <si>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</si>
  <si>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</si>
  <si>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</si>
  <si>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</si>
  <si>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</si>
  <si>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</si>
  <si>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</si>
  <si>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</si>
  <si>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</si>
  <si>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</si>
  <si>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</si>
  <si>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</si>
  <si>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</si>
  <si>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</si>
  <si>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</si>
  <si>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</si>
  <si>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</si>
  <si>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</si>
  <si>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</si>
  <si>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</si>
  <si>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</si>
  <si>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</si>
  <si>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</si>
  <si>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</si>
  <si>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</si>
  <si>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</si>
  <si>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</si>
  <si>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</si>
  <si>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</si>
  <si>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</si>
  <si>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</si>
  <si>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</si>
  <si>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</si>
  <si>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</si>
  <si>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</si>
  <si>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</si>
  <si>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</si>
  <si>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</si>
  <si>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</si>
  <si>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</si>
  <si>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</si>
  <si>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</si>
  <si>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</si>
  <si>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</si>
  <si>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</si>
  <si>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</si>
  <si>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</si>
  <si>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</si>
  <si>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</si>
  <si>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</si>
  <si>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</si>
  <si>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</si>
  <si>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</si>
  <si>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</si>
  <si>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</si>
  <si>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</si>
  <si>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</si>
  <si>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</si>
  <si>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</si>
  <si>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</si>
  <si>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</si>
  <si>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</si>
  <si>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</si>
  <si>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</si>
  <si>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</si>
  <si>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</si>
  <si>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</si>
  <si>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</si>
  <si>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</si>
  <si>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</si>
  <si>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</si>
  <si>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</si>
  <si>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</si>
  <si>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</si>
  <si>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</si>
  <si>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</si>
  <si>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</si>
  <si>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</si>
  <si>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</si>
  <si>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</si>
  <si>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Ledningsnet ≤ Ø 200 mm</t>
  </si>
  <si>
    <t>Pumpestationer i brønde (&lt; 6,25 m2), SRO</t>
  </si>
  <si>
    <t>Pumpestationer i brønde (&lt; 6,25 m2), Mek/EL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</si>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</sst>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71695704.42966187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61769225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9926479.42966187</v>
      </c>
      <c r="F12" s="25" t="s">
        <v>2</v>
      </c>
      <c r="G12" s="17">
        <f>E12</f>
        <v>9926479.42966187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0" t="s">
        <v>133</v>
      </c>
      <c r="C10" s="61">
        <v>75</v>
      </c>
      <c r="D10" s="11">
        <v>1050906.33</v>
      </c>
      <c r="E10" s="11">
        <f>D10/C10</f>
        <v>14012.084400000002</v>
      </c>
      <c r="F10" s="11">
        <v>0</v>
      </c>
      <c r="G10" s="11">
        <v>2298.67</v>
      </c>
      <c r="H10" s="22" t="s">
        <v>2</v>
      </c>
      <c r="I10" s="1"/>
    </row>
    <row r="11" spans="1:9" x14ac:dyDescent="0.25">
      <c r="A11" s="1"/>
      <c r="B11" s="60" t="s">
        <v>133</v>
      </c>
      <c r="C11" s="61">
        <v>75</v>
      </c>
      <c r="D11" s="11">
        <v>5088051</v>
      </c>
      <c r="E11" s="11">
        <f t="shared" ref="E11:E12" si="0">D11/C11</f>
        <v>67840.679999999993</v>
      </c>
      <c r="F11" s="11">
        <v>0</v>
      </c>
      <c r="G11" s="11">
        <v>2831.09</v>
      </c>
      <c r="H11" s="22" t="s">
        <v>2</v>
      </c>
      <c r="I11" s="1"/>
    </row>
    <row r="12" spans="1:9" ht="26.25" x14ac:dyDescent="0.25">
      <c r="A12" s="1"/>
      <c r="B12" s="60" t="s">
        <v>134</v>
      </c>
      <c r="C12" s="61">
        <v>10</v>
      </c>
      <c r="D12" s="11">
        <v>57622.62</v>
      </c>
      <c r="E12" s="11">
        <f t="shared" si="0"/>
        <v>5762.2620000000006</v>
      </c>
      <c r="F12" s="11">
        <v>0</v>
      </c>
      <c r="G12" s="11">
        <v>126.91</v>
      </c>
      <c r="H12" s="22" t="s">
        <v>2</v>
      </c>
      <c r="I12" s="1"/>
    </row>
    <row r="13" spans="1:9" x14ac:dyDescent="0.25">
      <c r="A13" s="1"/>
      <c r="B13" s="60" t="s">
        <v>133</v>
      </c>
      <c r="C13" s="61">
        <v>75</v>
      </c>
      <c r="D13" s="11">
        <v>10949612.48</v>
      </c>
      <c r="E13" s="11">
        <f t="shared" ref="E13:E14" si="1">D13/C13</f>
        <v>145994.83306666667</v>
      </c>
      <c r="F13" s="11">
        <v>0</v>
      </c>
      <c r="G13" s="11">
        <v>24116.44</v>
      </c>
      <c r="H13" s="22" t="s">
        <v>2</v>
      </c>
      <c r="I13" s="1"/>
    </row>
    <row r="14" spans="1:9" ht="26.25" x14ac:dyDescent="0.25">
      <c r="A14" s="1"/>
      <c r="B14" s="60" t="s">
        <v>135</v>
      </c>
      <c r="C14" s="61">
        <v>20</v>
      </c>
      <c r="D14" s="11">
        <v>1647822.46</v>
      </c>
      <c r="E14" s="11">
        <f t="shared" si="1"/>
        <v>82391.122999999992</v>
      </c>
      <c r="F14" s="11">
        <v>0</v>
      </c>
      <c r="G14" s="11">
        <v>3629.32</v>
      </c>
      <c r="H14" s="22" t="s">
        <v>2</v>
      </c>
      <c r="I14" s="1"/>
    </row>
    <row r="15" spans="1:9" x14ac:dyDescent="0.25">
      <c r="A15" s="1"/>
      <c r="B15" s="89" t="s">
        <v>131</v>
      </c>
      <c r="C15" s="90"/>
      <c r="D15" s="91"/>
      <c r="E15" s="20">
        <f>SUM(E10:E14)</f>
        <v>316000.98246666667</v>
      </c>
      <c r="F15" s="20">
        <f>SUM(F10:F14)</f>
        <v>0</v>
      </c>
      <c r="G15" s="20">
        <f>SUM(G10:G14)</f>
        <v>33002.43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8:H8"/>
    <mergeCell ref="B15:D1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Anlægsprojekter'!F15</f>
        <v>0</v>
      </c>
      <c r="E10" s="22" t="s">
        <v>2</v>
      </c>
      <c r="F10" s="11">
        <f>SUM('Fane 8. Anlægsprojekter'!E15,'Fane 8. Anlægsprojekter'!G15)</f>
        <v>349003.41246666666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349003.41246666666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354901.57013735332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140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142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2.4768530888012166E-4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48993338.621928714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354901.57013735332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863381.26241907384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-12436.680969325897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-144220.02701032968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-764085.9905801639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49290878.75592532</v>
      </c>
      <c r="D18" s="18" t="s">
        <v>2</v>
      </c>
      <c r="E18" s="17">
        <f>C18</f>
        <v>49290878.75592532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omk.'!E14</f>
        <v>17674939.732970566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1165385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18840324.732970566</v>
      </c>
      <c r="D26" s="18" t="s">
        <v>2</v>
      </c>
      <c r="E26" s="17">
        <f>C26</f>
        <v>18840324.732970566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94766.394993188049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94766.394993188049</v>
      </c>
      <c r="D31" s="18" t="s">
        <v>2</v>
      </c>
      <c r="E31" s="17">
        <f>C31</f>
        <v>94766.394993188049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68225969.883889079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49290878.75592532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833015.85097513779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-12414.952317984806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-143724.19855746816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-375154.89256974211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49592600.563455269</v>
      </c>
      <c r="D14" s="18" t="s">
        <v>2</v>
      </c>
      <c r="E14" s="17">
        <f>C14</f>
        <v>49592600.563455269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</f>
        <v>17973646.214457765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17973646.214457765</v>
      </c>
      <c r="D22" s="18" t="s">
        <v>2</v>
      </c>
      <c r="E22" s="17">
        <f>C22</f>
        <v>17973646.214457765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67566246.777913034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49592600.563455269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838114.94952239399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-12490.947348877415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-143230.07476282757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-378176.00366495945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49896818.48720099</v>
      </c>
      <c r="D14" s="18" t="s">
        <v>2</v>
      </c>
      <c r="E14" s="17">
        <f>C14</f>
        <v>49896818.48720099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omk.'!E14*(1+Prisudvikling2019)^2</f>
        <v>18277400.835482102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18277400.835482102</v>
      </c>
      <c r="D22" s="18" t="s">
        <v>2</v>
      </c>
      <c r="E22" s="17">
        <f>C22</f>
        <v>18277400.835482102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68174219.322683096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49896818.48720099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843256.23243369663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-12567.571079533171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-142737.64976579297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-381221.44367719319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50203548.055112176</v>
      </c>
      <c r="D13" s="18" t="s">
        <v>2</v>
      </c>
      <c r="E13" s="17">
        <f>C13</f>
        <v>50203548.055112176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omk.'!E14*(1+Prisudvikling2019)^3</f>
        <v>18586288.909601744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18586288.909601744</v>
      </c>
      <c r="D21" s="18" t="s">
        <v>2</v>
      </c>
      <c r="E21" s="17">
        <f>C21</f>
        <v>18586288.909601744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68789836.964713916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67692195.467416212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18698856.845487498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48993338.621928714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136</v>
      </c>
      <c r="C10" s="94"/>
      <c r="D10" s="95"/>
      <c r="E10" s="11">
        <v>41131</v>
      </c>
      <c r="F10" s="22" t="s">
        <v>2</v>
      </c>
      <c r="G10" s="1"/>
      <c r="H10" s="1"/>
    </row>
    <row r="11" spans="1:8" x14ac:dyDescent="0.25">
      <c r="A11" s="1"/>
      <c r="B11" s="93" t="s">
        <v>137</v>
      </c>
      <c r="C11" s="94"/>
      <c r="D11" s="95"/>
      <c r="E11" s="11">
        <v>16944897</v>
      </c>
      <c r="F11" s="22" t="s">
        <v>2</v>
      </c>
      <c r="G11" s="1"/>
      <c r="H11" s="1"/>
    </row>
    <row r="12" spans="1:8" x14ac:dyDescent="0.25">
      <c r="A12" s="1"/>
      <c r="B12" s="93" t="s">
        <v>138</v>
      </c>
      <c r="C12" s="94"/>
      <c r="D12" s="95"/>
      <c r="E12" s="11">
        <v>106309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17092337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17674939.732970566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144632.22886258806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7231611.4431294026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761334.25587904581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43013234.795426317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-2522359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-2522359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2018-10-10T07:31:19Z</dcterms:modified>
</cp:coreProperties>
</file>