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21" i="11" l="1"/>
  <c r="E11" i="11"/>
  <c r="E12" i="11"/>
  <c r="E13" i="11"/>
  <c r="E14" i="11"/>
  <c r="E15" i="11"/>
  <c r="E16" i="11"/>
  <c r="E17" i="11"/>
  <c r="E18" i="11"/>
  <c r="E19" i="11"/>
  <c r="E20" i="11"/>
  <c r="E10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21" i="11" l="1"/>
  <c r="F2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F10" i="20" l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<sst xmlns="http://schemas.openxmlformats.org/spreadsheetml/2006/main" count="354" uniqueCount="156">
  <si>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</si>
  <si>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</si>
  <si>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</si>
  <si>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</si>
  <si>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</si>
  <si>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</si>
  <si>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</si>
  <si>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</si>
  <si>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</si>
  <si>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</si>
  <si>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</si>
  <si>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</si>
  <si>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</si>
  <si>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</si>
  <si>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</si>
  <si>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</si>
  <si>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</si>
  <si>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</si>
  <si>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</si>
  <si>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</si>
  <si>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</si>
  <si>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</si>
  <si>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</si>
  <si>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</si>
  <si>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</si>
  <si>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</si>
  <si>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</si>
  <si>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</si>
  <si>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</si>
  <si>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</si>
  <si>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</si>
  <si>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</si>
  <si>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</si>
  <si>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</si>
  <si>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</si>
  <si>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</si>
  <si>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</si>
  <si>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</si>
  <si>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</si>
  <si>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</si>
  <si>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</si>
  <si>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</si>
  <si>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</si>
  <si>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</si>
  <si>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</si>
  <si>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</si>
  <si>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</si>
  <si>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</si>
  <si>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</si>
  <si>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</si>
  <si>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</si>
  <si>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</si>
  <si>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</si>
  <si>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</si>
  <si>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</si>
  <si>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</si>
  <si>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</si>
  <si>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</si>
  <si>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</si>
  <si>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</si>
  <si>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</si>
  <si>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</si>
  <si>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</si>
  <si>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</si>
  <si>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</si>
  <si>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</si>
  <si>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</si>
  <si>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</si>
  <si>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</si>
  <si>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</si>
  <si>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</si>
  <si>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</si>
  <si>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</si>
  <si>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</si>
  <si>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</si>
  <si>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</si>
  <si>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</si>
  <si>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</si>
  <si>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</si>
  <si>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</si>
  <si>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</si>
  <si>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</si>
  <si>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</si>
  <si>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</si>
  <si>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</si>
  <si>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</si>
  <si>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</si>
  <si>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</si>
  <si>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</si>
  <si>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</si>
  <si>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</si>
  <si>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</si>
  <si>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</si>
  <si>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</si>
  <si>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</si>
  <si>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</si>
  <si>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</si>
  <si>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</si>
  <si>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</si>
  <si>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</si>
  <si>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</si>
  <si>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</si>
  <si>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</si>
  <si>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</si>
  <si>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</si>
  <si>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</si>
  <si>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</si>
  <si>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</si>
  <si>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</si>
  <si>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</si>
  <si>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</si>
  <si>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</si>
  <si>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</si>
  <si>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</si>
  <si>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</si>
  <si>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</si>
  <si>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</si>
  <si>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</si>
  <si>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</si>
  <si>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</si>
  <si>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</si>
  <si>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</si>
  <si>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</si>
  <si>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</si>
  <si>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</si>
  <si>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</si>
  <si>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</si>
  <si>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</si>
  <si>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</si>
  <si>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</si>
  <si>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</si>
  <si>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</si>
  <si>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</si>
  <si>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</si>
  <si>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</si>
  <si>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</si>
  <si>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</si>
  <si>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</si>
  <si>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</si>
  <si>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</si>
  <si>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</si>
  <si>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</si>
  <si>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Pumpestationer i brønde (&lt; 6,25 m2), Konstruktioner</t>
  </si>
  <si>
    <t>Pumpestationer i brønde (&lt; 6,25 m2), Mek/EL</t>
  </si>
  <si>
    <t>Pumpestationer i brønde (&lt; 6,25 m2), SRO</t>
  </si>
  <si>
    <t>Ledningsnet ≤ Ø 200 mm</t>
  </si>
  <si>
    <t>Strømpeforing Ø 200 mm &lt; Ledningsnet ≤ Ø 500 mm</t>
  </si>
  <si>
    <t>Beluftningstanke, Mek/EL</t>
  </si>
  <si>
    <t>Sand- og fedtfang, Kontruktioner</t>
  </si>
  <si>
    <t>Sand- og fedtfang, Mek/EL</t>
  </si>
  <si>
    <t>Brønde</t>
  </si>
  <si>
    <t>50</t>
  </si>
  <si>
    <t>20</t>
  </si>
  <si>
    <t>10</t>
  </si>
  <si>
    <t>75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</si>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</sst>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94070003.769807026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75204698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18865305.769807026</v>
      </c>
      <c r="F12" s="25" t="s">
        <v>2</v>
      </c>
      <c r="G12" s="17">
        <f>E12</f>
        <v>18865305.769807026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59" t="s">
        <v>142</v>
      </c>
      <c r="C10" s="60" t="s">
        <v>151</v>
      </c>
      <c r="D10" s="11">
        <v>168362.51</v>
      </c>
      <c r="E10" s="11">
        <f>D10/C10</f>
        <v>3367.2502000000004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59" t="s">
        <v>143</v>
      </c>
      <c r="C11" s="60" t="s">
        <v>152</v>
      </c>
      <c r="D11" s="11">
        <v>36600.54</v>
      </c>
      <c r="E11" s="11">
        <f t="shared" ref="E11:E20" si="0">D11/C11</f>
        <v>1830.027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59" t="s">
        <v>144</v>
      </c>
      <c r="C12" s="60" t="s">
        <v>153</v>
      </c>
      <c r="D12" s="11">
        <v>9150.1299999999992</v>
      </c>
      <c r="E12" s="11">
        <f t="shared" si="0"/>
        <v>915.01299999999992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59" t="s">
        <v>145</v>
      </c>
      <c r="C13" s="60" t="s">
        <v>154</v>
      </c>
      <c r="D13" s="11">
        <v>9816.8700000000008</v>
      </c>
      <c r="E13" s="11">
        <f t="shared" si="0"/>
        <v>130.89160000000001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59" t="s">
        <v>146</v>
      </c>
      <c r="C14" s="60" t="s">
        <v>151</v>
      </c>
      <c r="D14" s="11">
        <v>289481.71999999997</v>
      </c>
      <c r="E14" s="11">
        <f t="shared" si="0"/>
        <v>5789.634399999999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59" t="s">
        <v>145</v>
      </c>
      <c r="C15" s="60" t="s">
        <v>154</v>
      </c>
      <c r="D15" s="11">
        <v>63192.02</v>
      </c>
      <c r="E15" s="11">
        <f t="shared" si="0"/>
        <v>842.56026666666662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59" t="s">
        <v>147</v>
      </c>
      <c r="C16" s="60" t="s">
        <v>152</v>
      </c>
      <c r="D16" s="11">
        <v>435349</v>
      </c>
      <c r="E16" s="11">
        <f t="shared" si="0"/>
        <v>21767.45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59" t="s">
        <v>148</v>
      </c>
      <c r="C17" s="60" t="s">
        <v>155</v>
      </c>
      <c r="D17" s="11">
        <v>2018005</v>
      </c>
      <c r="E17" s="11">
        <f t="shared" si="0"/>
        <v>33633.416666666664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59" t="s">
        <v>149</v>
      </c>
      <c r="C18" s="60" t="s">
        <v>152</v>
      </c>
      <c r="D18" s="11">
        <v>152299</v>
      </c>
      <c r="E18" s="11">
        <f t="shared" si="0"/>
        <v>7614.95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59" t="s">
        <v>150</v>
      </c>
      <c r="C19" s="60" t="s">
        <v>154</v>
      </c>
      <c r="D19" s="11">
        <v>310052.09999999998</v>
      </c>
      <c r="E19" s="11">
        <f t="shared" si="0"/>
        <v>4134.0279999999993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59" t="s">
        <v>145</v>
      </c>
      <c r="C20" s="60" t="s">
        <v>154</v>
      </c>
      <c r="D20" s="11">
        <v>629982.48</v>
      </c>
      <c r="E20" s="11">
        <f t="shared" si="0"/>
        <v>8399.7664000000004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89" t="s">
        <v>131</v>
      </c>
      <c r="C21" s="90"/>
      <c r="D21" s="91"/>
      <c r="E21" s="20">
        <f>SUM(E10:E20)</f>
        <v>88424.987533333333</v>
      </c>
      <c r="F21" s="20">
        <f>SUM(F20:F20)</f>
        <v>0</v>
      </c>
      <c r="G21" s="20">
        <f>SUM(G20:G20)</f>
        <v>0</v>
      </c>
      <c r="H21" s="21" t="s">
        <v>2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password="DFE9" sheet="1" objects="1" scenarios="1"/>
  <mergeCells count="3">
    <mergeCell ref="B3:H4"/>
    <mergeCell ref="B8:H8"/>
    <mergeCell ref="B21:D2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Anlægsprojekter'!F21</f>
        <v>0</v>
      </c>
      <c r="E10" s="22" t="s">
        <v>2</v>
      </c>
      <c r="F10" s="11">
        <f>SUM('Fane 8. Anlægsprojekter'!E21,'Fane 8. Anlægsprojekter'!G21)</f>
        <v>88424.987533333333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88424.987533333333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89919.369822646666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139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8.132926275294208E-3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97264108.288760066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89919.369822646666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1703641.532403304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-805628.72053277178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-630975.74452183617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-1212650.4064165959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96408414.319514811</v>
      </c>
      <c r="D18" s="18" t="s">
        <v>2</v>
      </c>
      <c r="E18" s="17">
        <f>C18</f>
        <v>96408414.319514811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138</v>
      </c>
      <c r="C20" s="11">
        <v>576650.05420000001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-16222.853461453009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560427.20073854702</v>
      </c>
      <c r="D22" s="18" t="s">
        <v>2</v>
      </c>
      <c r="E22" s="17">
        <f>C22</f>
        <v>560427.20073854702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omk.'!E16</f>
        <v>1590591.5830013512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1590591.5830013512</v>
      </c>
      <c r="D26" s="18" t="s">
        <v>2</v>
      </c>
      <c r="E26" s="17">
        <f>C26</f>
        <v>1590591.5830013512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5" t="s">
        <v>81</v>
      </c>
      <c r="C28" s="7">
        <v>-837774.79779759981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9011.261506385772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-828763.53629121406</v>
      </c>
      <c r="D31" s="18" t="s">
        <v>2</v>
      </c>
      <c r="E31" s="17">
        <f>C31</f>
        <v>-828763.53629121406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-4898935.5</v>
      </c>
      <c r="D33" s="18" t="s">
        <v>2</v>
      </c>
      <c r="E33" s="17">
        <f>C33</f>
        <v>-4898935.5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92831734.066963494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96408414.319514811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1629302.2019998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-797333.52066767123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-628806.44991217006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-595393.37005570065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96016183.180879056</v>
      </c>
      <c r="D14" s="18" t="s">
        <v>2</v>
      </c>
      <c r="E14" s="17">
        <f>C14</f>
        <v>96016183.180879056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138</v>
      </c>
      <c r="C16" s="11">
        <v>606383.08627361816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-17059.330660721065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589323.7556128971</v>
      </c>
      <c r="D18" s="18" t="s">
        <v>2</v>
      </c>
      <c r="E18" s="17">
        <f>C18</f>
        <v>589323.7556128971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</f>
        <v>1617472.5807540738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1617472.5807540738</v>
      </c>
      <c r="D22" s="18" t="s">
        <v>2</v>
      </c>
      <c r="E22" s="17">
        <f>C22</f>
        <v>1617472.5807540738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-4898935.5</v>
      </c>
      <c r="D24" s="18" t="s">
        <v>2</v>
      </c>
      <c r="E24" s="17">
        <f>C24</f>
        <v>-4898935.5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93324044.017246023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96016183.180879056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1622673.4957568559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-794089.62295509747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-626644.61333737185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-600188.05500295805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95617934.385340482</v>
      </c>
      <c r="D14" s="18" t="s">
        <v>2</v>
      </c>
      <c r="E14" s="17">
        <f>C14</f>
        <v>95617934.385340482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138</v>
      </c>
      <c r="C16" s="11">
        <v>520839.75020194176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-14652.746293673878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506187.00390826788</v>
      </c>
      <c r="D18" s="18" t="s">
        <v>2</v>
      </c>
      <c r="E18" s="17">
        <f>C18</f>
        <v>506187.00390826788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omk.'!E16*(1+Prisudvikling2019)^2</f>
        <v>1644807.8673688176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1644807.8673688176</v>
      </c>
      <c r="D22" s="18" t="s">
        <v>2</v>
      </c>
      <c r="E22" s="17">
        <f>C22</f>
        <v>1644807.8673688176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97768929.256617561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95617934.385340482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1615943.091112254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-790795.9569769802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-624490.20915671799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-605021.35140425502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95213569.958914787</v>
      </c>
      <c r="D13" s="18" t="s">
        <v>2</v>
      </c>
      <c r="E13" s="17">
        <f>C13</f>
        <v>95213569.958914787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138</v>
      </c>
      <c r="C15" s="11">
        <v>489188.71637246426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-13762.310092412345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475426.40628005192</v>
      </c>
      <c r="D17" s="18" t="s">
        <v>2</v>
      </c>
      <c r="E17" s="17">
        <f>C17</f>
        <v>475426.40628005192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omk.'!E16*(1+Prisudvikling2019)^3</f>
        <v>1672605.1203273502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1672605.1203273502</v>
      </c>
      <c r="D21" s="18" t="s">
        <v>2</v>
      </c>
      <c r="E21" s="17">
        <f>C21</f>
        <v>1672605.1203273502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97361601.485522196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99584126.946575016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550788.40124458005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1769230.2565703758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566732.23750000005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97264108.288760066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1122062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46571</v>
      </c>
      <c r="F11" s="22" t="s">
        <v>2</v>
      </c>
      <c r="G11" s="1"/>
      <c r="H11" s="1"/>
    </row>
    <row r="12" spans="1:8" ht="28.5" customHeight="1" x14ac:dyDescent="0.25">
      <c r="A12" s="1"/>
      <c r="B12" s="96" t="s">
        <v>135</v>
      </c>
      <c r="C12" s="97"/>
      <c r="D12" s="98"/>
      <c r="E12" s="11">
        <v>130666.9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84192.9</v>
      </c>
      <c r="F13" s="22" t="s">
        <v>2</v>
      </c>
      <c r="G13" s="1"/>
      <c r="H13" s="1"/>
    </row>
    <row r="14" spans="1:8" x14ac:dyDescent="0.25">
      <c r="A14" s="1"/>
      <c r="B14" s="93" t="s">
        <v>137</v>
      </c>
      <c r="C14" s="94"/>
      <c r="D14" s="95"/>
      <c r="E14" s="11">
        <v>154669.57999999999</v>
      </c>
      <c r="F14" s="22" t="s">
        <v>2</v>
      </c>
      <c r="G14" s="1"/>
      <c r="H14" s="1"/>
    </row>
    <row r="15" spans="1:8" x14ac:dyDescent="0.25">
      <c r="A15" s="1"/>
      <c r="B15" s="89" t="s">
        <v>128</v>
      </c>
      <c r="C15" s="90"/>
      <c r="D15" s="91"/>
      <c r="E15" s="20">
        <f>SUM(E10:E14)</f>
        <v>1538162.38</v>
      </c>
      <c r="F15" s="21" t="s">
        <v>2</v>
      </c>
      <c r="G15" s="1"/>
      <c r="H15" s="1"/>
    </row>
    <row r="16" spans="1:8" x14ac:dyDescent="0.25">
      <c r="A16" s="1"/>
      <c r="B16" s="89" t="s">
        <v>129</v>
      </c>
      <c r="C16" s="90"/>
      <c r="D16" s="91"/>
      <c r="E16" s="20">
        <f>E15*(1+Prisudvikling2019)^2</f>
        <v>1590591.5830013512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644345.12917310442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32217256.45865522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1212472.9451379776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68501296.335478961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-48174728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-38376857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-9797871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-4898935.5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2018-10-10T07:33:41Z</dcterms:modified>
</cp:coreProperties>
</file>