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4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1" i="1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<sst xmlns="http://schemas.openxmlformats.org/spreadsheetml/2006/main" count="320" uniqueCount="142">
  <si>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</si>
  <si>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</si>
  <si>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</si>
  <si>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</si>
  <si>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</si>
  <si>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</si>
  <si>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</si>
  <si>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</si>
  <si>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</si>
  <si>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</si>
  <si>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</si>
  <si>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</si>
  <si>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</si>
  <si>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</si>
  <si>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</si>
  <si>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</si>
  <si>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</si>
  <si>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</si>
  <si>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</si>
  <si>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</si>
  <si>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</si>
  <si>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</si>
  <si>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</si>
  <si>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</si>
  <si>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</si>
  <si>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</si>
  <si>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</si>
  <si>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</si>
  <si>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</si>
  <si>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</si>
  <si>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</si>
  <si>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</si>
  <si>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</si>
  <si>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</si>
  <si>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</si>
  <si>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</si>
  <si>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</si>
  <si>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</si>
  <si>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</si>
  <si>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</si>
  <si>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</si>
  <si>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</si>
  <si>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</si>
  <si>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</si>
  <si>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</si>
  <si>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</si>
  <si>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</si>
  <si>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</si>
  <si>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</si>
  <si>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</si>
  <si>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</si>
  <si>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</si>
  <si>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</si>
  <si>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</si>
  <si>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</si>
  <si>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</si>
  <si>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</si>
  <si>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</si>
  <si>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</si>
  <si>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</si>
  <si>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</si>
  <si>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</si>
  <si>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</si>
  <si>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</si>
  <si>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</si>
  <si>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</si>
  <si>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</si>
  <si>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</si>
  <si>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</si>
  <si>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</si>
  <si>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</si>
  <si>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</si>
  <si>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</si>
  <si>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</si>
  <si>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</si>
  <si>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</si>
  <si>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</si>
  <si>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</si>
  <si>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</si>
  <si>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</si>
  <si>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</si>
  <si>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</si>
  <si>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</si>
  <si>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</si>
  <si>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</si>
  <si>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</si>
  <si>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</si>
  <si>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</si>
  <si>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</si>
  <si>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</si>
  <si>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</si>
  <si>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</si>
  <si>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</si>
  <si>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</si>
  <si>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</si>
  <si>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</si>
  <si>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</si>
  <si>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</si>
  <si>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</si>
  <si>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</si>
  <si>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</si>
  <si>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</si>
  <si>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</si>
  <si>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</si>
  <si>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</si>
  <si>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</si>
  <si>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</si>
  <si>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</si>
  <si>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</si>
  <si>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</si>
  <si>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</si>
  <si>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</si>
  <si>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</si>
  <si>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</si>
  <si>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</si>
  <si>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</si>
  <si>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</si>
  <si>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</si>
  <si>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</si>
  <si>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</si>
  <si>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</si>
  <si>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</si>
  <si>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</si>
  <si>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</si>
  <si>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</si>
  <si>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</si>
  <si>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</si>
  <si>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</si>
  <si>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</si>
  <si>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</si>
  <si>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</si>
  <si>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</si>
  <si>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</si>
  <si>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</si>
  <si>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</si>
  <si>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</si>
  <si>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</si>
  <si>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Skatter og afgifter</t>
  </si>
  <si>
    <t>Selskabsskatter</t>
  </si>
  <si>
    <t>Fane 10: Bortfald eller nedsættelse af omkostninger til mål, medfinansiering eller udvidelse</t>
  </si>
  <si>
    <t>Fane 11: Nøgletal</t>
  </si>
  <si>
    <t>Fjernaflæste målere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</si>
</sst>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3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72" t="s">
        <v>123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4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4" t="s">
        <v>31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30</v>
      </c>
      <c r="D14" s="64" t="s">
        <v>95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94</v>
      </c>
      <c r="D15" s="64" t="s">
        <v>97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96</v>
      </c>
      <c r="D16" s="64" t="s">
        <v>124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6</v>
      </c>
      <c r="D17" s="73" t="s">
        <v>98</v>
      </c>
      <c r="E17" s="74"/>
      <c r="F17" s="74"/>
      <c r="G17" s="75"/>
      <c r="H17" s="1"/>
      <c r="I17" s="1"/>
    </row>
    <row r="18" spans="1:9" x14ac:dyDescent="0.25">
      <c r="A18" s="1"/>
      <c r="B18" s="1"/>
      <c r="C18" s="6" t="s">
        <v>7</v>
      </c>
      <c r="D18" s="73" t="s">
        <v>99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8</v>
      </c>
      <c r="D19" s="79" t="s">
        <v>103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9</v>
      </c>
      <c r="D20" s="68" t="s">
        <v>100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10</v>
      </c>
      <c r="D21" s="68" t="s">
        <v>122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11</v>
      </c>
      <c r="D22" s="68" t="s">
        <v>104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12</v>
      </c>
      <c r="D23" s="82" t="s">
        <v>28</v>
      </c>
      <c r="E23" s="83"/>
      <c r="F23" s="83"/>
      <c r="G23" s="84"/>
      <c r="H23" s="1"/>
      <c r="I23" s="1"/>
    </row>
    <row r="24" spans="1:9" x14ac:dyDescent="0.25">
      <c r="A24" s="1"/>
      <c r="B24" s="1"/>
      <c r="C24" s="6" t="s">
        <v>26</v>
      </c>
      <c r="D24" s="76" t="s">
        <v>101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29</v>
      </c>
      <c r="D25" s="76" t="s">
        <v>54</v>
      </c>
      <c r="E25" s="77"/>
      <c r="F25" s="77"/>
      <c r="G25" s="7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116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1" t="s">
        <v>105</v>
      </c>
      <c r="C9" s="92"/>
      <c r="D9" s="93"/>
      <c r="E9" s="11">
        <v>39009285.980878659</v>
      </c>
      <c r="F9" s="22" t="s">
        <v>2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35898537</v>
      </c>
      <c r="F10" s="22" t="s">
        <v>2</v>
      </c>
      <c r="G10" s="14"/>
      <c r="H10" s="28"/>
      <c r="I10" s="1"/>
    </row>
    <row r="11" spans="1:9" x14ac:dyDescent="0.25">
      <c r="A11" s="1"/>
      <c r="B11" s="91" t="s">
        <v>112</v>
      </c>
      <c r="C11" s="92"/>
      <c r="D11" s="9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3110748.9808786586</v>
      </c>
      <c r="F12" s="25" t="s">
        <v>2</v>
      </c>
      <c r="G12" s="17">
        <f>E12</f>
        <v>3110748.9808786586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4" t="s">
        <v>118</v>
      </c>
      <c r="C18" s="95"/>
      <c r="D18" s="9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4" t="s">
        <v>113</v>
      </c>
      <c r="C19" s="95"/>
      <c r="D19" s="9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4" t="s">
        <v>119</v>
      </c>
      <c r="C20" s="95"/>
      <c r="D20" s="9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7" t="s">
        <v>114</v>
      </c>
      <c r="C21" s="88"/>
      <c r="D21" s="88"/>
      <c r="E21" s="88"/>
      <c r="F21" s="89"/>
      <c r="G21" s="20">
        <f>E20</f>
        <v>0</v>
      </c>
      <c r="H21" s="21" t="s">
        <v>2</v>
      </c>
      <c r="I21" s="1"/>
    </row>
    <row r="22" spans="1:9" x14ac:dyDescent="0.25">
      <c r="A22" s="1"/>
      <c r="B22" s="87" t="s">
        <v>115</v>
      </c>
      <c r="C22" s="88"/>
      <c r="D22" s="88"/>
      <c r="E22" s="88"/>
      <c r="F22" s="89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130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127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99" t="s">
        <v>141</v>
      </c>
      <c r="C10" s="100">
        <v>8</v>
      </c>
      <c r="D10" s="11">
        <v>2298784</v>
      </c>
      <c r="E10" s="11">
        <f>D10/C10</f>
        <v>287348</v>
      </c>
      <c r="F10" s="11">
        <v>319322</v>
      </c>
      <c r="G10" s="11">
        <v>45976</v>
      </c>
      <c r="H10" s="22" t="s">
        <v>2</v>
      </c>
      <c r="I10" s="1"/>
    </row>
    <row r="11" spans="1:9" x14ac:dyDescent="0.25">
      <c r="A11" s="1"/>
      <c r="B11" s="87" t="s">
        <v>131</v>
      </c>
      <c r="C11" s="88"/>
      <c r="D11" s="89"/>
      <c r="E11" s="20">
        <f>SUM(E10:E10)</f>
        <v>287348</v>
      </c>
      <c r="F11" s="20">
        <f>SUM(F10:F10)</f>
        <v>319322</v>
      </c>
      <c r="G11" s="20">
        <f>SUM(G10:G10)</f>
        <v>45976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121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319322</v>
      </c>
      <c r="E10" s="22" t="s">
        <v>2</v>
      </c>
      <c r="F10" s="11">
        <f>SUM('Fane 8. Anlægsprojekter'!E11,'Fane 8. Anlægsprojekter'!G11)</f>
        <v>333324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319322</v>
      </c>
      <c r="E11" s="21" t="s">
        <v>2</v>
      </c>
      <c r="F11" s="20">
        <f>SUM(F10:F10)</f>
        <v>333324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324718.54179999995</v>
      </c>
      <c r="E12" s="21" t="s">
        <v>2</v>
      </c>
      <c r="F12" s="20">
        <f>F11*(1+Prisudvikling2019)</f>
        <v>338957.17559999996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139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10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140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3.4861295567831449E-3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5" t="s">
        <v>41</v>
      </c>
      <c r="C3" s="85"/>
      <c r="D3" s="85"/>
      <c r="E3" s="85"/>
      <c r="F3" s="85"/>
      <c r="G3" s="1"/>
      <c r="I3" s="36"/>
    </row>
    <row r="4" spans="1:9" ht="15" customHeight="1" x14ac:dyDescent="0.25">
      <c r="A4" s="1"/>
      <c r="B4" s="85"/>
      <c r="C4" s="85"/>
      <c r="D4" s="85"/>
      <c r="E4" s="85"/>
      <c r="F4" s="85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32277739.531495947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324718.54179999995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338957.17559999996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576076.56142523908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-116846.31886919768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-398651.10578123992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-240792.59706384075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32761201.788606912</v>
      </c>
      <c r="D18" s="18" t="s">
        <v>2</v>
      </c>
      <c r="E18" s="17">
        <f>C18</f>
        <v>32761201.788606912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3424240.0663856994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3424240.0663856994</v>
      </c>
      <c r="D26" s="18" t="s">
        <v>2</v>
      </c>
      <c r="E26" s="17">
        <f>C26</f>
        <v>3424240.0663856994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18636.332320787795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18636.332320787795</v>
      </c>
      <c r="D31" s="18" t="s">
        <v>2</v>
      </c>
      <c r="E31" s="17">
        <f>C31</f>
        <v>18636.332320787795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36204078.1873134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25</v>
      </c>
      <c r="C8" s="88"/>
      <c r="D8" s="88"/>
      <c r="E8" s="88"/>
      <c r="F8" s="89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32761201.788606912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553664.31022745674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-116139.93938741928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-397280.54327956401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-118225.59502037741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32683220.021147013</v>
      </c>
      <c r="D14" s="18" t="s">
        <v>2</v>
      </c>
      <c r="E14" s="17">
        <f>C14</f>
        <v>32683220.021147013</v>
      </c>
      <c r="F14" s="18" t="s">
        <v>2</v>
      </c>
      <c r="G14" s="1"/>
    </row>
    <row r="15" spans="1:7" ht="15" customHeight="1" x14ac:dyDescent="0.25">
      <c r="A15" s="1"/>
      <c r="B15" s="87" t="s">
        <v>74</v>
      </c>
      <c r="C15" s="88"/>
      <c r="D15" s="88"/>
      <c r="E15" s="88"/>
      <c r="F15" s="89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7" t="s">
        <v>22</v>
      </c>
      <c r="C19" s="88"/>
      <c r="D19" s="88"/>
      <c r="E19" s="88"/>
      <c r="F19" s="89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3482109.7235076176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3482109.7235076176</v>
      </c>
      <c r="D22" s="18" t="s">
        <v>2</v>
      </c>
      <c r="E22" s="17">
        <f>C22</f>
        <v>3482109.7235076176</v>
      </c>
      <c r="F22" s="18" t="s">
        <v>2</v>
      </c>
      <c r="G22" s="1"/>
    </row>
    <row r="23" spans="1:7" x14ac:dyDescent="0.25">
      <c r="A23" s="1"/>
      <c r="B23" s="87" t="s">
        <v>15</v>
      </c>
      <c r="C23" s="88"/>
      <c r="D23" s="88"/>
      <c r="E23" s="88"/>
      <c r="F23" s="89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7" t="s">
        <v>116</v>
      </c>
      <c r="C25" s="88"/>
      <c r="D25" s="88"/>
      <c r="E25" s="88"/>
      <c r="F25" s="89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36165329.744654633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91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32683220.021147013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552346.41835738451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-115863.49050118623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-395914.6927717689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-119177.66219030863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32604610.594041131</v>
      </c>
      <c r="D14" s="18" t="s">
        <v>2</v>
      </c>
      <c r="E14" s="17">
        <f>C14</f>
        <v>32604610.594041131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3540957.3778348956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3540957.3778348956</v>
      </c>
      <c r="D22" s="18" t="s">
        <v>2</v>
      </c>
      <c r="E22" s="17">
        <f>C22</f>
        <v>3540957.3778348956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36145567.971876025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32604610.594041131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551017.91903929505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-115584.81653317166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-394553.53805801953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-120137.39632859732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32525352.762160636</v>
      </c>
      <c r="D13" s="18" t="s">
        <v>2</v>
      </c>
      <c r="E13" s="17">
        <f>C13</f>
        <v>32525352.762160636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3600799.5575203048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3600799.5575203048</v>
      </c>
      <c r="D21" s="18" t="s">
        <v>2</v>
      </c>
      <c r="E21" s="17">
        <f>C21</f>
        <v>3600799.5575203048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36126152.319680944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93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35526343.781870946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3248604.2503750003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32277739.531495947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102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135</v>
      </c>
      <c r="C10" s="97"/>
      <c r="D10" s="98"/>
      <c r="E10" s="11">
        <v>1824605</v>
      </c>
      <c r="F10" s="22" t="s">
        <v>2</v>
      </c>
      <c r="G10" s="1"/>
      <c r="H10" s="1"/>
    </row>
    <row r="11" spans="1:8" x14ac:dyDescent="0.25">
      <c r="A11" s="1"/>
      <c r="B11" s="63" t="s">
        <v>136</v>
      </c>
      <c r="C11" s="97"/>
      <c r="D11" s="98"/>
      <c r="E11" s="11">
        <v>57543</v>
      </c>
      <c r="F11" s="22" t="s">
        <v>2</v>
      </c>
      <c r="G11" s="1"/>
      <c r="H11" s="1"/>
    </row>
    <row r="12" spans="1:8" x14ac:dyDescent="0.25">
      <c r="A12" s="1"/>
      <c r="B12" s="63" t="s">
        <v>137</v>
      </c>
      <c r="C12" s="97"/>
      <c r="D12" s="98"/>
      <c r="E12" s="11">
        <v>257194</v>
      </c>
      <c r="F12" s="22" t="s">
        <v>2</v>
      </c>
      <c r="G12" s="1"/>
      <c r="H12" s="1"/>
    </row>
    <row r="13" spans="1:8" x14ac:dyDescent="0.25">
      <c r="A13" s="1"/>
      <c r="B13" s="63" t="s">
        <v>138</v>
      </c>
      <c r="C13" s="97"/>
      <c r="D13" s="98"/>
      <c r="E13" s="11">
        <v>1172028</v>
      </c>
      <c r="F13" s="22"/>
      <c r="G13" s="1"/>
      <c r="H13" s="1"/>
    </row>
    <row r="14" spans="1:8" x14ac:dyDescent="0.25">
      <c r="A14" s="1"/>
      <c r="B14" s="87" t="s">
        <v>128</v>
      </c>
      <c r="C14" s="88"/>
      <c r="D14" s="89"/>
      <c r="E14" s="20">
        <f>SUM(E10:E13)</f>
        <v>3311370</v>
      </c>
      <c r="F14" s="21" t="s">
        <v>2</v>
      </c>
      <c r="G14" s="1"/>
      <c r="H14" s="1"/>
    </row>
    <row r="15" spans="1:8" x14ac:dyDescent="0.25">
      <c r="A15" s="1"/>
      <c r="B15" s="87" t="s">
        <v>129</v>
      </c>
      <c r="C15" s="88"/>
      <c r="D15" s="89"/>
      <c r="E15" s="20">
        <f>E14*(1+Prisudvikling2019)^2</f>
        <v>3424240.0663856994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3">
    <mergeCell ref="B3:F4"/>
    <mergeCell ref="B14:D14"/>
    <mergeCell ref="B15:D15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120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393167.50747441361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19658375.373720679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237915.1099899096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13441531.637847999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1" t="s">
        <v>87</v>
      </c>
      <c r="C17" s="92"/>
      <c r="D17" s="92"/>
      <c r="E17" s="92"/>
      <c r="F17" s="93"/>
      <c r="G17" s="57">
        <v>0.02</v>
      </c>
      <c r="H17" s="22"/>
      <c r="I17" s="1"/>
    </row>
    <row r="18" spans="1:9" x14ac:dyDescent="0.25">
      <c r="A18" s="1"/>
      <c r="B18" s="91" t="s">
        <v>86</v>
      </c>
      <c r="C18" s="92"/>
      <c r="D18" s="92"/>
      <c r="E18" s="92"/>
      <c r="F18" s="93"/>
      <c r="G18" s="57">
        <v>0.02</v>
      </c>
      <c r="H18" s="22"/>
      <c r="I18" s="1"/>
    </row>
    <row r="19" spans="1:9" x14ac:dyDescent="0.25">
      <c r="A19" s="1"/>
      <c r="B19" s="91" t="s">
        <v>88</v>
      </c>
      <c r="C19" s="92"/>
      <c r="D19" s="92"/>
      <c r="E19" s="92"/>
      <c r="F19" s="93"/>
      <c r="G19" s="57">
        <v>1.77E-2</v>
      </c>
      <c r="H19" s="22"/>
      <c r="I19" s="1"/>
    </row>
    <row r="20" spans="1:9" x14ac:dyDescent="0.25">
      <c r="A20" s="1"/>
      <c r="B20" s="91" t="s">
        <v>132</v>
      </c>
      <c r="C20" s="92"/>
      <c r="D20" s="92"/>
      <c r="E20" s="92"/>
      <c r="F20" s="9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125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2018-09-06T09:45:25Z</dcterms:modified>
</cp:coreProperties>
</file>