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1" i="11" l="1"/>
  <c r="E12" i="11"/>
  <c r="E13" i="11"/>
  <c r="E14" i="11"/>
  <c r="E15" i="11"/>
  <c r="E16" i="1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19" i="11"/>
  <c r="F19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18" i="11"/>
  <c r="E25" i="15" l="1"/>
  <c r="D12" i="20"/>
  <c r="C10" i="2" s="1"/>
  <c r="C16" i="2" s="1"/>
  <c r="C12" i="15" l="1"/>
  <c r="C12" i="22" s="1"/>
  <c r="C11" i="23" s="1"/>
  <c r="E17" i="11"/>
  <c r="E19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<sst xmlns="http://schemas.openxmlformats.org/spreadsheetml/2006/main" count="343" uniqueCount="150">
  <si>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</si>
  <si>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</si>
  <si>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</si>
  <si>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</si>
  <si>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</si>
  <si>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</si>
  <si>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</si>
  <si>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</si>
  <si>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</si>
  <si>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</si>
  <si>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</si>
  <si>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</si>
  <si>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</si>
  <si>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</si>
  <si>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</si>
  <si>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</si>
  <si>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</si>
  <si>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</si>
  <si>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</si>
  <si>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</si>
  <si>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</si>
  <si>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</si>
  <si>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</si>
  <si>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</si>
  <si>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</si>
  <si>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</si>
  <si>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</si>
  <si>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</si>
  <si>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</si>
  <si>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</si>
  <si>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</si>
  <si>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</si>
  <si>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</si>
  <si>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</si>
  <si>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</si>
  <si>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</si>
  <si>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</si>
  <si>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</si>
  <si>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</si>
  <si>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</si>
  <si>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</si>
  <si>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</si>
  <si>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</si>
  <si>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</si>
  <si>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</si>
  <si>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</si>
  <si>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</si>
  <si>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</si>
  <si>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</si>
  <si>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</si>
  <si>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</si>
  <si>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</si>
  <si>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</si>
  <si>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</si>
  <si>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</si>
  <si>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</si>
  <si>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</si>
  <si>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</si>
  <si>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</si>
  <si>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</si>
  <si>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</si>
  <si>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</si>
  <si>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</si>
  <si>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</si>
  <si>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</si>
  <si>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</si>
  <si>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</si>
  <si>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</si>
  <si>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</si>
  <si>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</si>
  <si>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</si>
  <si>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</si>
  <si>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</si>
  <si>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</si>
  <si>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</si>
  <si>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</si>
  <si>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</si>
  <si>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</si>
  <si>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</si>
  <si>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</si>
  <si>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</si>
  <si>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</si>
  <si>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</si>
  <si>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</si>
  <si>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</si>
  <si>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</si>
  <si>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</si>
  <si>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</si>
  <si>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</si>
  <si>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</si>
  <si>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</si>
  <si>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</si>
  <si>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</si>
  <si>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</si>
  <si>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</si>
  <si>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</si>
  <si>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</si>
  <si>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</si>
  <si>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</si>
  <si>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</si>
  <si>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</si>
  <si>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</si>
  <si>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</si>
  <si>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</si>
  <si>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</si>
  <si>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</si>
  <si>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</si>
  <si>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</si>
  <si>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</si>
  <si>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</si>
  <si>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</si>
  <si>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</si>
  <si>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</si>
  <si>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</si>
  <si>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</si>
  <si>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</si>
  <si>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</si>
  <si>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</si>
  <si>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</si>
  <si>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</si>
  <si>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</si>
  <si>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</si>
  <si>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</si>
  <si>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</si>
  <si>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</si>
  <si>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</si>
  <si>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</si>
  <si>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</si>
  <si>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</si>
  <si>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</si>
  <si>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</si>
  <si>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</si>
  <si>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</si>
  <si>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</si>
  <si>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</si>
  <si>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Ø 200 mm &lt; Ledningsnet ≤ Ø 500 mm</t>
  </si>
  <si>
    <t>Ø 1200 mm &lt; Ledningsnet ≤ Ø 1600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</si>
  <si>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</si>
  <si>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</si>
  <si>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</si>
  <si>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</si>
  <si>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</si>
  <si>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Jordbassin Klasse B</t>
  </si>
  <si>
    <t>Indløb-/udløbsarrangement</t>
  </si>
  <si>
    <t>Afgift til Forsyningsekretariatet</t>
  </si>
  <si>
    <t>Køb af ydelser og produkter fra andre vandselskaber reguleret af vandsektorloven</t>
  </si>
  <si>
    <t>Selskabsskatter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</si>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</sst>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105</v>
      </c>
      <c r="C9" s="97"/>
      <c r="D9" s="98"/>
      <c r="E9" s="11">
        <v>34904885.357204162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34310237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594648.35720416158</v>
      </c>
      <c r="F12" s="25" t="s">
        <v>2</v>
      </c>
      <c r="G12" s="17">
        <f>E12</f>
        <v>594648.35720416158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3" t="s">
        <v>135</v>
      </c>
      <c r="C10" s="64">
        <v>75</v>
      </c>
      <c r="D10" s="11">
        <v>4706085</v>
      </c>
      <c r="E10" s="11">
        <f>D10/C10</f>
        <v>62747.8</v>
      </c>
      <c r="F10" s="11">
        <v>0</v>
      </c>
      <c r="G10" s="11">
        <v>78821</v>
      </c>
      <c r="H10" s="22" t="s">
        <v>2</v>
      </c>
      <c r="I10" s="1"/>
    </row>
    <row r="11" spans="1:9" ht="26.25" x14ac:dyDescent="0.25">
      <c r="A11" s="1"/>
      <c r="B11" s="63" t="s">
        <v>136</v>
      </c>
      <c r="C11" s="64">
        <v>75</v>
      </c>
      <c r="D11" s="11">
        <v>10980864</v>
      </c>
      <c r="E11" s="11">
        <f t="shared" ref="E11:E16" si="0">D11/C11</f>
        <v>146411.51999999999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3" t="s">
        <v>137</v>
      </c>
      <c r="C12" s="64">
        <v>75</v>
      </c>
      <c r="D12" s="11">
        <v>405320</v>
      </c>
      <c r="E12" s="11">
        <f t="shared" si="0"/>
        <v>5404.2666666666664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3" t="s">
        <v>138</v>
      </c>
      <c r="C13" s="64">
        <v>75</v>
      </c>
      <c r="D13" s="11">
        <v>90012</v>
      </c>
      <c r="E13" s="11">
        <f t="shared" si="0"/>
        <v>1200.1600000000001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3" t="s">
        <v>139</v>
      </c>
      <c r="C14" s="64">
        <v>50</v>
      </c>
      <c r="D14" s="11">
        <v>120000</v>
      </c>
      <c r="E14" s="11">
        <f t="shared" si="0"/>
        <v>2400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3" t="s">
        <v>140</v>
      </c>
      <c r="C15" s="64">
        <v>20</v>
      </c>
      <c r="D15" s="11">
        <v>40500</v>
      </c>
      <c r="E15" s="11">
        <f t="shared" si="0"/>
        <v>2025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3" t="s">
        <v>141</v>
      </c>
      <c r="C16" s="64">
        <v>10</v>
      </c>
      <c r="D16" s="11">
        <v>38000</v>
      </c>
      <c r="E16" s="11">
        <f t="shared" si="0"/>
        <v>3800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63" t="s">
        <v>142</v>
      </c>
      <c r="C17" s="64">
        <v>50</v>
      </c>
      <c r="D17" s="11">
        <v>1356000</v>
      </c>
      <c r="E17" s="11">
        <f t="shared" ref="E17:E18" si="1">D17/C17</f>
        <v>27120</v>
      </c>
      <c r="F17" s="11">
        <v>0</v>
      </c>
      <c r="G17" s="11">
        <v>0</v>
      </c>
      <c r="H17" s="22" t="s">
        <v>2</v>
      </c>
      <c r="I17" s="1"/>
    </row>
    <row r="18" spans="1:9" x14ac:dyDescent="0.25">
      <c r="A18" s="1"/>
      <c r="B18" s="63" t="s">
        <v>143</v>
      </c>
      <c r="C18" s="64">
        <v>75</v>
      </c>
      <c r="D18" s="11">
        <v>320000</v>
      </c>
      <c r="E18" s="11">
        <f t="shared" si="1"/>
        <v>4266.666666666667</v>
      </c>
      <c r="F18" s="11">
        <v>0</v>
      </c>
      <c r="G18" s="11">
        <v>0</v>
      </c>
      <c r="H18" s="22" t="s">
        <v>2</v>
      </c>
      <c r="I18" s="1"/>
    </row>
    <row r="19" spans="1:9" x14ac:dyDescent="0.25">
      <c r="A19" s="1"/>
      <c r="B19" s="92" t="s">
        <v>131</v>
      </c>
      <c r="C19" s="93"/>
      <c r="D19" s="94"/>
      <c r="E19" s="20">
        <f>SUM(E10:E18)</f>
        <v>255375.41333333333</v>
      </c>
      <c r="F19" s="20">
        <f>SUM(F10:F18)</f>
        <v>0</v>
      </c>
      <c r="G19" s="20">
        <f>SUM(G10:G18)</f>
        <v>78821</v>
      </c>
      <c r="H19" s="21" t="s">
        <v>2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</sheetData>
  <sheetProtection password="DFE9" sheet="1" objects="1" scenarios="1"/>
  <mergeCells count="3">
    <mergeCell ref="B3:H4"/>
    <mergeCell ref="B8:H8"/>
    <mergeCell ref="B19:D19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Anlægsprojekter'!F19</f>
        <v>0</v>
      </c>
      <c r="E10" s="22" t="s">
        <v>2</v>
      </c>
      <c r="F10" s="11">
        <f>SUM('Fane 8. Anlægsprojekter'!E19,'Fane 8. Anlægsprojekter'!G19)</f>
        <v>334196.41333333333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334196.41333333333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339844.33271866664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148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149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21846121.945565227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339844.33271866664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388050.50327033701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-451480.33563108463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-116076.8319268122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-310232.52633088437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21696227.08766545</v>
      </c>
      <c r="D18" s="18" t="s">
        <v>2</v>
      </c>
      <c r="E18" s="17">
        <f>C18</f>
        <v>21696227.08766545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11766686.429807518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147</v>
      </c>
      <c r="C26" s="11">
        <v>56327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11823013.429807518</v>
      </c>
      <c r="D27" s="18" t="s">
        <v>2</v>
      </c>
      <c r="E27" s="17">
        <f>C27</f>
        <v>11823013.429807518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-58101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48891.237447503452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-9209.7625524965479</v>
      </c>
      <c r="D32" s="18" t="s">
        <v>2</v>
      </c>
      <c r="E32" s="17">
        <f>C32</f>
        <v>-9209.7625524965479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546978</v>
      </c>
      <c r="D34" s="18" t="s">
        <v>2</v>
      </c>
      <c r="E34" s="17">
        <f>C34</f>
        <v>546978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34057008.754920468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21696227.08766545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366666.23778154608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-441257.86650893994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-115677.7597786478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-152319.57073173436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21353638.128427677</v>
      </c>
      <c r="D14" s="18" t="s">
        <v>2</v>
      </c>
      <c r="E14" s="17">
        <f>C14</f>
        <v>21353638.128427677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11965543.430471264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147</v>
      </c>
      <c r="C22" s="11">
        <v>56356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12021899.430471264</v>
      </c>
      <c r="D23" s="18" t="s">
        <v>2</v>
      </c>
      <c r="E23" s="17">
        <f>C23</f>
        <v>12021899.430471264</v>
      </c>
      <c r="F23" s="18" t="s">
        <v>2</v>
      </c>
      <c r="G23" s="1"/>
    </row>
    <row r="24" spans="1:7" x14ac:dyDescent="0.25">
      <c r="A24" s="1"/>
      <c r="B24" s="92" t="s">
        <v>15</v>
      </c>
      <c r="C24" s="93"/>
      <c r="D24" s="93"/>
      <c r="E24" s="93"/>
      <c r="F24" s="94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546978</v>
      </c>
      <c r="D25" s="18" t="s">
        <v>2</v>
      </c>
      <c r="E25" s="17">
        <f>C25</f>
        <v>546978</v>
      </c>
      <c r="F25" s="18" t="s">
        <v>2</v>
      </c>
      <c r="G25" s="1"/>
    </row>
    <row r="26" spans="1:7" x14ac:dyDescent="0.25">
      <c r="A26" s="1"/>
      <c r="B26" s="92" t="s">
        <v>116</v>
      </c>
      <c r="C26" s="93"/>
      <c r="D26" s="93"/>
      <c r="E26" s="93"/>
      <c r="F26" s="94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33922515.558898941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21353638.128427677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360876.48437042773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-434290.29225596215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-115280.05964052881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-153546.19566524989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21011398.065236364</v>
      </c>
      <c r="D14" s="18" t="s">
        <v>2</v>
      </c>
      <c r="E14" s="17">
        <f>C14</f>
        <v>21011398.065236364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12167761.114446227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147</v>
      </c>
      <c r="C22" s="11">
        <v>56386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12224147.114446227</v>
      </c>
      <c r="D23" s="18" t="s">
        <v>2</v>
      </c>
      <c r="E23" s="17">
        <f>C23</f>
        <v>12224147.114446227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33235545.17968259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21011398.065236364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355092.62730249448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-427329.81385077717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-114883.72679548466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-154782.69857255626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20669494.453320041</v>
      </c>
      <c r="D13" s="18" t="s">
        <v>2</v>
      </c>
      <c r="E13" s="17">
        <f>C13</f>
        <v>20669494.453320041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12373396.277280366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147</v>
      </c>
      <c r="C21" s="11">
        <v>56417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12429813.277280366</v>
      </c>
      <c r="D22" s="18" t="s">
        <v>2</v>
      </c>
      <c r="E22" s="17">
        <f>C22</f>
        <v>12429813.277280366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33099307.730600409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28496590.709579475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6650468.7640142487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21846121.945565227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144</v>
      </c>
      <c r="C10" s="67"/>
      <c r="D10" s="68"/>
      <c r="E10" s="11">
        <v>36825</v>
      </c>
      <c r="F10" s="22" t="s">
        <v>2</v>
      </c>
      <c r="G10" s="1"/>
      <c r="H10" s="1"/>
    </row>
    <row r="11" spans="1:8" x14ac:dyDescent="0.25">
      <c r="A11" s="1"/>
      <c r="B11" s="66" t="s">
        <v>145</v>
      </c>
      <c r="C11" s="67"/>
      <c r="D11" s="68"/>
      <c r="E11" s="11">
        <v>9253334</v>
      </c>
      <c r="F11" s="22" t="s">
        <v>2</v>
      </c>
      <c r="G11" s="1"/>
      <c r="H11" s="1"/>
    </row>
    <row r="12" spans="1:8" x14ac:dyDescent="0.25">
      <c r="A12" s="1"/>
      <c r="B12" s="66" t="s">
        <v>146</v>
      </c>
      <c r="C12" s="67"/>
      <c r="D12" s="68"/>
      <c r="E12" s="11">
        <v>2088673</v>
      </c>
      <c r="F12" s="22" t="s">
        <v>2</v>
      </c>
      <c r="G12" s="1"/>
      <c r="H12" s="1"/>
    </row>
    <row r="13" spans="1:8" x14ac:dyDescent="0.25">
      <c r="A13" s="1"/>
      <c r="B13" s="92" t="s">
        <v>128</v>
      </c>
      <c r="C13" s="93"/>
      <c r="D13" s="94"/>
      <c r="E13" s="20">
        <f>SUM(E10:E12)</f>
        <v>11378832</v>
      </c>
      <c r="F13" s="21" t="s">
        <v>2</v>
      </c>
      <c r="G13" s="1"/>
      <c r="H13" s="1"/>
    </row>
    <row r="14" spans="1:8" x14ac:dyDescent="0.25">
      <c r="A14" s="1"/>
      <c r="B14" s="92" t="s">
        <v>129</v>
      </c>
      <c r="C14" s="93"/>
      <c r="D14" s="94"/>
      <c r="E14" s="20">
        <f>E13*(1+Prisudvikling2019)^2</f>
        <v>11766686.429807518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3">
    <mergeCell ref="B3:F4"/>
    <mergeCell ref="B13:D13"/>
    <mergeCell ref="B14:D14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116408.59642662808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5820429.8213314041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307382.60160516057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17366248.678257659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5492796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4398840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1093956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546978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2018-10-11T08:39:58Z</dcterms:modified>
</cp:coreProperties>
</file>