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2" i="11"/>
  <c r="D10" i="20" s="1"/>
  <c r="G12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6" i="19"/>
  <c r="E17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1" i="11"/>
  <c r="E10" i="11" l="1"/>
  <c r="E12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s="1"/>
  <c r="C10" i="22" l="1"/>
  <c r="C13" i="22" s="1"/>
  <c r="E13" i="22" s="1"/>
  <c r="E16" i="22" l="1"/>
  <c r="C8" i="23"/>
  <c r="C9" i="23" s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<sst xmlns="http://schemas.openxmlformats.org/spreadsheetml/2006/main" count="314" uniqueCount="161">
  <si>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</si>
  <si>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</si>
  <si>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</si>
  <si>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</si>
  <si>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</si>
  <si>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</si>
  <si>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</si>
  <si>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</si>
  <si>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</si>
  <si>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</si>
  <si>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</si>
  <si>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</si>
  <si>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</si>
  <si>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</si>
  <si>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</si>
  <si>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</si>
  <si>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</si>
  <si>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</si>
  <si>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</si>
  <si>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</si>
  <si>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</si>
  <si>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</si>
  <si>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</si>
  <si>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</si>
  <si>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</si>
  <si>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</si>
  <si>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</si>
  <si>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</si>
  <si>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</si>
  <si>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</si>
  <si>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</si>
  <si>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</si>
  <si>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</si>
  <si>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</si>
  <si>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</si>
  <si>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</si>
  <si>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</si>
  <si>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</si>
  <si>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</si>
  <si>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</si>
  <si>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</si>
  <si>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</si>
  <si>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</si>
  <si>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</si>
  <si>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</si>
  <si>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</si>
  <si>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</si>
  <si>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</si>
  <si>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</si>
  <si>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</si>
  <si>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</si>
  <si>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</si>
  <si>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</si>
  <si>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</si>
  <si>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</si>
  <si>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</si>
  <si>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</si>
  <si>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</si>
  <si>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</si>
  <si>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</si>
  <si>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</si>
  <si>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</si>
  <si>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</si>
  <si>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</si>
  <si>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</si>
  <si>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</si>
  <si>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</si>
  <si>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</si>
  <si>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</si>
  <si>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</si>
  <si>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</si>
  <si>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</si>
  <si>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</si>
  <si>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</si>
  <si>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</si>
  <si>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</si>
  <si>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</si>
  <si>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</si>
  <si>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</si>
  <si>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</si>
  <si>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</si>
  <si>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</si>
  <si>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</si>
  <si>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</si>
  <si>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</si>
  <si>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</si>
  <si>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</si>
  <si>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</si>
  <si>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</si>
  <si>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</si>
  <si>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</si>
  <si>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</si>
  <si>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</si>
  <si>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</si>
  <si>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</si>
  <si>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</si>
  <si>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</si>
  <si>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</si>
  <si>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</si>
  <si>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</si>
  <si>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</si>
  <si>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</si>
  <si>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</si>
  <si>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</si>
  <si>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</si>
  <si>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</si>
  <si>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</si>
  <si>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</si>
  <si>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</si>
  <si>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</si>
  <si>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</si>
  <si>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</si>
  <si>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</si>
  <si>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</si>
  <si>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</si>
  <si>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</si>
  <si>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</si>
  <si>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</si>
  <si>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</si>
  <si>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</si>
  <si>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</si>
  <si>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</si>
  <si>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</si>
  <si>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</si>
  <si>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</si>
  <si>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</si>
  <si>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</si>
  <si>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</si>
  <si>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</si>
  <si>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</si>
  <si>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</si>
  <si>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</si>
  <si>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</si>
  <si>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</si>
  <si>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</si>
  <si>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</si>
  <si>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</si>
  <si>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</si>
  <si>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</si>
  <si>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</si>
  <si>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</si>
  <si>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</si>
  <si>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</si>
  <si>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</si>
  <si>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</si>
  <si>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</si>
  <si>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</si>
  <si>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</si>
  <si>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</si>
  <si>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</si>
  <si>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</si>
  <si>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</si>
  <si>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</si>
  <si>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Undersøgelsesudgifter i forbindelse med fusion</t>
  </si>
  <si>
    <t>Ingen bortfald eller nedsættelse</t>
  </si>
  <si>
    <t>Ø110 mm &lt; Ledningsnet ≤ Ø 250 mm</t>
  </si>
  <si>
    <t>Pumpestation (inkl. evt. hydrofor)/trykforøger, Konstruktioner</t>
  </si>
  <si>
    <t>Afgift for ledningsført vand</t>
  </si>
  <si>
    <t>Tjenestemandspensioner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</si>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</sst>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312400.21591311641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15620010.795655821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141507.57361868906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15550282.815240555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-1508970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-756397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-752573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-376286.5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60793055.326171651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57871662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2921393.3261716515</v>
      </c>
      <c r="F12" s="25" t="s">
        <v>3</v>
      </c>
      <c r="G12" s="17">
        <f>E12</f>
        <v>2921393.3261716515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-307896.02499999717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-628054.44152902067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-935950.46652901778</v>
      </c>
      <c r="F19" s="25" t="s">
        <v>3</v>
      </c>
      <c r="G19" s="17">
        <f>E19</f>
        <v>-935950.46652901778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-952329.59969327564</v>
      </c>
      <c r="F20" s="25" t="s">
        <v>3</v>
      </c>
      <c r="G20" s="17">
        <f>E20</f>
        <v>-952329.59969327564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0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0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1969063.726478376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0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0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0" t="s">
        <v>155</v>
      </c>
      <c r="C10" s="61">
        <v>75</v>
      </c>
      <c r="D10" s="11">
        <v>743593</v>
      </c>
      <c r="E10" s="11">
        <f>D10/C10</f>
        <v>9914.5733333333337</v>
      </c>
      <c r="F10" s="11">
        <v>0</v>
      </c>
      <c r="G10" s="11">
        <v>15467</v>
      </c>
      <c r="H10" s="22" t="s">
        <v>3</v>
      </c>
      <c r="I10" s="1"/>
    </row>
    <row r="11" spans="1:9" ht="39" x14ac:dyDescent="0.25">
      <c r="A11" s="1"/>
      <c r="B11" s="60" t="s">
        <v>156</v>
      </c>
      <c r="C11" s="61">
        <v>50</v>
      </c>
      <c r="D11" s="11">
        <v>1075446</v>
      </c>
      <c r="E11" s="11">
        <f t="shared" ref="E11" si="0">D11/C11</f>
        <v>21508.92</v>
      </c>
      <c r="F11" s="11">
        <v>0</v>
      </c>
      <c r="G11" s="11">
        <v>22369</v>
      </c>
      <c r="H11" s="22" t="s">
        <v>3</v>
      </c>
      <c r="I11" s="1"/>
    </row>
    <row r="12" spans="1:9" x14ac:dyDescent="0.25">
      <c r="A12" s="1"/>
      <c r="B12" s="93" t="s">
        <v>144</v>
      </c>
      <c r="C12" s="94"/>
      <c r="D12" s="95"/>
      <c r="E12" s="20">
        <f>SUM(E10:E11)</f>
        <v>31423.493333333332</v>
      </c>
      <c r="F12" s="20">
        <f>SUM(F10:F11)</f>
        <v>0</v>
      </c>
      <c r="G12" s="20">
        <f>SUM(G10:G11)</f>
        <v>37836</v>
      </c>
      <c r="H12" s="21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Anlægsprojekter'!F12</f>
        <v>0</v>
      </c>
      <c r="E10" s="22" t="s">
        <v>3</v>
      </c>
      <c r="F10" s="11">
        <f>SUM('Fane 10. Anlægsprojekter'!E12,'Fane 10. Anlægsprojekter'!G12)</f>
        <v>69259.493333333332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69259.493333333332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70429.978770666654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159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160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29491705.627097681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-313776.89713273576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-304749.9316993581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70429.978770666654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489146.98833191261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-461332.15693676623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-304944.58943692152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-134248.86117272713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28532230.157821752</v>
      </c>
      <c r="D20" s="18" t="s">
        <v>3</v>
      </c>
      <c r="E20" s="17">
        <f>C20</f>
        <v>28532230.157821752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omk.'!E17</f>
        <v>30430615.299325984</v>
      </c>
      <c r="D22" s="18" t="s">
        <v>3</v>
      </c>
      <c r="E22" s="17">
        <f>C22</f>
        <v>30430615.299325984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167332.75664434084</v>
      </c>
      <c r="D24" s="18" t="s">
        <v>3</v>
      </c>
      <c r="E24" s="17">
        <f>C24</f>
        <v>167332.75664434084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-376286.5</v>
      </c>
      <c r="D26" s="18" t="s">
        <v>3</v>
      </c>
      <c r="E26" s="17">
        <f>C26</f>
        <v>-376286.5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0</v>
      </c>
      <c r="D28" s="18" t="s">
        <v>3</v>
      </c>
      <c r="E28" s="17">
        <f>C28</f>
        <v>0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58753891.713792071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28532230.157821752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482194.68966718757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-454775.19345713034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-303896.18993843737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-135329.96322428525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28120423.500869088</v>
      </c>
      <c r="D14" s="18" t="s">
        <v>3</v>
      </c>
      <c r="E14" s="17">
        <f>C14</f>
        <v>28120423.500869088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omk.'!E17*(1+Prisudvikling2019)</f>
        <v>30944892.697884589</v>
      </c>
      <c r="D16" s="18" t="s">
        <v>3</v>
      </c>
      <c r="E16" s="17">
        <f>C16</f>
        <v>30944892.697884589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-376286.5</v>
      </c>
      <c r="D18" s="18" t="s">
        <v>3</v>
      </c>
      <c r="E18" s="17">
        <f>C18</f>
        <v>-376286.5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0</v>
      </c>
      <c r="D20" s="18" t="s">
        <v>3</v>
      </c>
      <c r="E20" s="17">
        <f>C20</f>
        <v>0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58689029.698753677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28120423.500869088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475235.15716468752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-448211.4074843314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-302851.39483742899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-136419.77135823152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27708176.084353786</v>
      </c>
      <c r="D13" s="18" t="s">
        <v>3</v>
      </c>
      <c r="E13" s="17">
        <f>C13</f>
        <v>27708176.084353786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omk.'!E17*(1+Prisudvikling2019)^2</f>
        <v>31467861.384478837</v>
      </c>
      <c r="D15" s="18" t="s">
        <v>3</v>
      </c>
      <c r="E15" s="17">
        <f>C15</f>
        <v>31467861.384478837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59176037.468832627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27708176.084353786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468268.17582557892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-441640.59624521923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-301810.19174197788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-137518.35568438622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27295475.116507784</v>
      </c>
      <c r="D13" s="18" t="s">
        <v>3</v>
      </c>
      <c r="E13" s="17">
        <f>C13</f>
        <v>27295475.116507784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omk.'!E17*(1+Prisudvikling2019)^3</f>
        <v>31999668.241876524</v>
      </c>
      <c r="D15" s="18" t="s">
        <v>3</v>
      </c>
      <c r="E15" s="17">
        <f>C15</f>
        <v>31999668.241876524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59295143.358384311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61325849.273853868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31834143.646756187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29491705.627097681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15738902.464875489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15496287.087623827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15430340.268855492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15196601.836665662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-308562.19601999782</v>
      </c>
      <c r="E22" s="22" t="s">
        <v>3</v>
      </c>
      <c r="F22" s="11">
        <f>D22*(1+Prisudvikling2019)</f>
        <v>-313776.89713273576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-299685.25095816515</v>
      </c>
      <c r="E23" s="22" t="s">
        <v>3</v>
      </c>
      <c r="F23" s="11">
        <f>D23*(1+Prisudvikling2019)</f>
        <v>-304749.9316993581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157</v>
      </c>
      <c r="C10" s="48"/>
      <c r="D10" s="49"/>
      <c r="E10" s="11">
        <v>21370650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69233</v>
      </c>
      <c r="F11" s="22" t="s">
        <v>3</v>
      </c>
      <c r="G11" s="1"/>
      <c r="H11" s="1"/>
    </row>
    <row r="12" spans="1:8" ht="26.25" x14ac:dyDescent="0.25">
      <c r="A12" s="1"/>
      <c r="B12" s="44" t="s">
        <v>151</v>
      </c>
      <c r="C12" s="48"/>
      <c r="D12" s="49"/>
      <c r="E12" s="11">
        <v>5216406</v>
      </c>
      <c r="F12" s="22" t="s">
        <v>3</v>
      </c>
      <c r="G12" s="1"/>
      <c r="H12" s="1"/>
    </row>
    <row r="13" spans="1:8" x14ac:dyDescent="0.25">
      <c r="A13" s="1"/>
      <c r="B13" s="44" t="s">
        <v>152</v>
      </c>
      <c r="C13" s="48"/>
      <c r="D13" s="49"/>
      <c r="E13" s="11">
        <v>345019</v>
      </c>
      <c r="F13" s="22" t="s">
        <v>3</v>
      </c>
      <c r="G13" s="1"/>
      <c r="H13" s="1"/>
    </row>
    <row r="14" spans="1:8" x14ac:dyDescent="0.25">
      <c r="A14" s="1"/>
      <c r="B14" s="44" t="s">
        <v>158</v>
      </c>
      <c r="C14" s="48"/>
      <c r="D14" s="49"/>
      <c r="E14" s="11">
        <v>2268067</v>
      </c>
      <c r="F14" s="22" t="s">
        <v>3</v>
      </c>
      <c r="G14" s="1"/>
      <c r="H14" s="1"/>
    </row>
    <row r="15" spans="1:8" ht="15" customHeight="1" x14ac:dyDescent="0.25">
      <c r="A15" s="1"/>
      <c r="B15" s="44" t="s">
        <v>153</v>
      </c>
      <c r="C15" s="48"/>
      <c r="D15" s="49"/>
      <c r="E15" s="11">
        <v>158184</v>
      </c>
      <c r="F15" s="22" t="s">
        <v>3</v>
      </c>
      <c r="G15" s="1"/>
      <c r="H15" s="1"/>
    </row>
    <row r="16" spans="1:8" x14ac:dyDescent="0.25">
      <c r="A16" s="1"/>
      <c r="B16" s="41" t="s">
        <v>140</v>
      </c>
      <c r="C16" s="42"/>
      <c r="D16" s="43"/>
      <c r="E16" s="20">
        <f>SUM(E10:E15)</f>
        <v>29427559</v>
      </c>
      <c r="F16" s="21" t="s">
        <v>3</v>
      </c>
      <c r="G16" s="1"/>
      <c r="H16" s="1"/>
    </row>
    <row r="17" spans="1:8" x14ac:dyDescent="0.25">
      <c r="A17" s="1"/>
      <c r="B17" s="41" t="s">
        <v>141</v>
      </c>
      <c r="C17" s="42"/>
      <c r="D17" s="43"/>
      <c r="E17" s="20">
        <f>E16*(1+Prisudvikling2019)^2</f>
        <v>30430615.299325984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1.5674106788178811E-2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2018-10-11T08:43:16Z</dcterms:modified>
</cp:coreProperties>
</file>