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6" i="11"/>
  <c r="D10" i="20" s="1"/>
  <c r="G16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5" i="11" l="1"/>
  <c r="D12" i="20" l="1"/>
  <c r="C12" i="2" s="1"/>
  <c r="C18" i="2" s="1"/>
  <c r="C12" i="15" l="1"/>
  <c r="C11" i="22" s="1"/>
  <c r="C11" i="23" s="1"/>
  <c r="E14" i="11"/>
  <c r="E10" i="11" l="1"/>
  <c r="E16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l="1"/>
  <c r="C13" i="22" s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<sst xmlns="http://schemas.openxmlformats.org/spreadsheetml/2006/main" count="322" uniqueCount="165">
  <si>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</si>
  <si>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</si>
  <si>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</si>
  <si>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</si>
  <si>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</si>
  <si>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</si>
  <si>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</si>
  <si>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</si>
  <si>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</si>
  <si>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</si>
  <si>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</si>
  <si>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</si>
  <si>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</si>
  <si>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</si>
  <si>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</si>
  <si>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</si>
  <si>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</si>
  <si>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</si>
  <si>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</si>
  <si>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</si>
  <si>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</si>
  <si>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</si>
  <si>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</si>
  <si>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</si>
  <si>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</si>
  <si>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</si>
  <si>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</si>
  <si>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</si>
  <si>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</si>
  <si>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</si>
  <si>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</si>
  <si>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</si>
  <si>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</si>
  <si>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</si>
  <si>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</si>
  <si>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</si>
  <si>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</si>
  <si>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</si>
  <si>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</si>
  <si>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</si>
  <si>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</si>
  <si>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</si>
  <si>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</si>
  <si>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</si>
  <si>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</si>
  <si>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</si>
  <si>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</si>
  <si>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</si>
  <si>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</si>
  <si>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</si>
  <si>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</si>
  <si>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</si>
  <si>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</si>
  <si>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</si>
  <si>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</si>
  <si>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</si>
  <si>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</si>
  <si>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</si>
  <si>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</si>
  <si>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</si>
  <si>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</si>
  <si>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</si>
  <si>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</si>
  <si>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</si>
  <si>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</si>
  <si>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</si>
  <si>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</si>
  <si>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</si>
  <si>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</si>
  <si>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</si>
  <si>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</si>
  <si>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</si>
  <si>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</si>
  <si>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</si>
  <si>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</si>
  <si>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</si>
  <si>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</si>
  <si>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</si>
  <si>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</si>
  <si>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</si>
  <si>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</si>
  <si>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</si>
  <si>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</si>
  <si>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</si>
  <si>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</si>
  <si>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</si>
  <si>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</si>
  <si>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</si>
  <si>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</si>
  <si>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</si>
  <si>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</si>
  <si>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</si>
  <si>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</si>
  <si>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</si>
  <si>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</si>
  <si>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</si>
  <si>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</si>
  <si>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</si>
  <si>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</si>
  <si>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</si>
  <si>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</si>
  <si>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</si>
  <si>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</si>
  <si>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</si>
  <si>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</si>
  <si>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</si>
  <si>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</si>
  <si>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</si>
  <si>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</si>
  <si>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</si>
  <si>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</si>
  <si>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</si>
  <si>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</si>
  <si>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</si>
  <si>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</si>
  <si>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</si>
  <si>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</si>
  <si>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</si>
  <si>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</si>
  <si>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</si>
  <si>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</si>
  <si>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</si>
  <si>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</si>
  <si>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</si>
  <si>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</si>
  <si>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</si>
  <si>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</si>
  <si>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</si>
  <si>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</si>
  <si>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</si>
  <si>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</si>
  <si>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</si>
  <si>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</si>
  <si>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</si>
  <si>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</si>
  <si>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</si>
  <si>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</si>
  <si>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</si>
  <si>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</si>
  <si>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</si>
  <si>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</si>
  <si>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</si>
  <si>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</si>
  <si>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</si>
  <si>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</si>
  <si>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</si>
  <si>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</si>
  <si>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</si>
  <si>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</si>
  <si>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</si>
  <si>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</si>
  <si>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</si>
  <si>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</si>
  <si>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</si>
  <si>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Ingen bortfald eller nedsættelse</t>
  </si>
  <si>
    <t>Udpumpningsanlæg, rentvandspumper på vandværk</t>
  </si>
  <si>
    <t>SRO-anlæg, vandværk</t>
  </si>
  <si>
    <t>Elanlæg - vandværk</t>
  </si>
  <si>
    <t>Udpumpningsanlæg, Freqvensomformer</t>
  </si>
  <si>
    <t>Afregningsmålere, elektroniske ≤ Ø 110mm (Qn 10)</t>
  </si>
  <si>
    <t>Ø 50mm &lt; Ledningsnet ≤ Ø110 mm</t>
  </si>
  <si>
    <t>Fane 12: Bortfald eller nedsættelse af omkostninger til mål, medfinansiering eller udvidelse</t>
  </si>
  <si>
    <t>Fane 13: Nøgletal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</si>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</sst>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182004.43135610857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9100221.5678054281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118175.3583662951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12986303.117175285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1555188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1555190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-2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38411139.919992752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39642920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211211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-1020569.0800072476</v>
      </c>
      <c r="F12" s="25" t="s">
        <v>3</v>
      </c>
      <c r="G12" s="17">
        <f>E12</f>
        <v>-1020569.0800072476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1627264.7829666666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-1924317.52648736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-297052.74352069339</v>
      </c>
      <c r="F19" s="25" t="s">
        <v>3</v>
      </c>
      <c r="G19" s="17">
        <f>E19</f>
        <v>-297052.74352069339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-302251.16653230553</v>
      </c>
      <c r="F20" s="25" t="s">
        <v>3</v>
      </c>
      <c r="G20" s="17">
        <f>E20</f>
        <v>-302251.16653230553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-1322820.2465395532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-661410.12326977658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-661410.12326977658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-683954.69078160194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39" x14ac:dyDescent="0.25">
      <c r="A10" s="1"/>
      <c r="B10" s="60" t="s">
        <v>155</v>
      </c>
      <c r="C10" s="61">
        <v>25</v>
      </c>
      <c r="D10" s="11">
        <v>822401.91</v>
      </c>
      <c r="E10" s="11">
        <f>D10/C10</f>
        <v>32896.076399999998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60" t="s">
        <v>156</v>
      </c>
      <c r="C11" s="61">
        <v>10</v>
      </c>
      <c r="D11" s="11">
        <v>603358.09</v>
      </c>
      <c r="E11" s="11">
        <f t="shared" ref="E11:E13" si="0">D11/C11</f>
        <v>60335.808999999994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60" t="s">
        <v>157</v>
      </c>
      <c r="C12" s="61">
        <v>25</v>
      </c>
      <c r="D12" s="11">
        <v>188515.34</v>
      </c>
      <c r="E12" s="11">
        <f t="shared" si="0"/>
        <v>7540.6135999999997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158</v>
      </c>
      <c r="C13" s="61">
        <v>25</v>
      </c>
      <c r="D13" s="11">
        <v>122594.23</v>
      </c>
      <c r="E13" s="11">
        <f t="shared" si="0"/>
        <v>4903.7691999999997</v>
      </c>
      <c r="F13" s="11">
        <v>0</v>
      </c>
      <c r="G13" s="11">
        <v>0</v>
      </c>
      <c r="H13" s="22" t="s">
        <v>3</v>
      </c>
      <c r="I13" s="1"/>
    </row>
    <row r="14" spans="1:9" ht="39" x14ac:dyDescent="0.25">
      <c r="A14" s="1"/>
      <c r="B14" s="60" t="s">
        <v>159</v>
      </c>
      <c r="C14" s="61">
        <v>10</v>
      </c>
      <c r="D14" s="11">
        <v>299353.77</v>
      </c>
      <c r="E14" s="11">
        <f t="shared" ref="E14:E15" si="1">D14/C14</f>
        <v>29935.377</v>
      </c>
      <c r="F14" s="11">
        <v>0</v>
      </c>
      <c r="G14" s="11">
        <v>0</v>
      </c>
      <c r="H14" s="22" t="s">
        <v>3</v>
      </c>
      <c r="I14" s="1"/>
    </row>
    <row r="15" spans="1:9" ht="26.25" x14ac:dyDescent="0.25">
      <c r="A15" s="1"/>
      <c r="B15" s="60" t="s">
        <v>160</v>
      </c>
      <c r="C15" s="61">
        <v>75</v>
      </c>
      <c r="D15" s="11">
        <v>744855.22</v>
      </c>
      <c r="E15" s="11">
        <f t="shared" si="1"/>
        <v>9931.4029333333328</v>
      </c>
      <c r="F15" s="11">
        <v>0</v>
      </c>
      <c r="G15" s="11">
        <v>0</v>
      </c>
      <c r="H15" s="22" t="s">
        <v>3</v>
      </c>
      <c r="I15" s="1"/>
    </row>
    <row r="16" spans="1:9" x14ac:dyDescent="0.25">
      <c r="A16" s="1"/>
      <c r="B16" s="93" t="s">
        <v>144</v>
      </c>
      <c r="C16" s="94"/>
      <c r="D16" s="95"/>
      <c r="E16" s="20">
        <f>SUM(E10:E15)</f>
        <v>145543.04813333333</v>
      </c>
      <c r="F16" s="20">
        <f t="shared" ref="F16:G16" si="2">SUM(F10:F15)</f>
        <v>0</v>
      </c>
      <c r="G16" s="20">
        <f t="shared" si="2"/>
        <v>0</v>
      </c>
      <c r="H16" s="21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Anlægsprojekter'!F16</f>
        <v>0</v>
      </c>
      <c r="E10" s="22" t="s">
        <v>3</v>
      </c>
      <c r="F10" s="11">
        <f>SUM('Fane 10. Anlægsprojekter'!E16,'Fane 10. Anlægsprojekter'!G16)</f>
        <v>145543.04813333333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145543.04813333333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148002.72564678665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161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162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21655386.281991918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-16414.42135049526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-67999.017398904267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148002.72564678665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367050.68711422919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-321690.93271636881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-181044.86361967988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-114552.50753299614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21468737.952134486</v>
      </c>
      <c r="D20" s="18" t="s">
        <v>3</v>
      </c>
      <c r="E20" s="17">
        <f>C20</f>
        <v>21468737.952134486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14269888.159164026</v>
      </c>
      <c r="D22" s="18" t="s">
        <v>3</v>
      </c>
      <c r="E22" s="17">
        <f>C22</f>
        <v>14269888.159164026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75029.063078943145</v>
      </c>
      <c r="D24" s="18" t="s">
        <v>3</v>
      </c>
      <c r="E24" s="17">
        <f>C24</f>
        <v>75029.063078943145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-683954.69078160194</v>
      </c>
      <c r="D28" s="18" t="s">
        <v>3</v>
      </c>
      <c r="E28" s="17">
        <f>C28</f>
        <v>-683954.69078160194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35129700.483595856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21468737.952134486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362821.6713910728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-317984.53449886327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-180422.43137855543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-115474.99543958411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21217677.662208557</v>
      </c>
      <c r="D14" s="18" t="s">
        <v>3</v>
      </c>
      <c r="E14" s="17">
        <f>C14</f>
        <v>21217677.662208557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14511049.269053897</v>
      </c>
      <c r="D16" s="18" t="s">
        <v>3</v>
      </c>
      <c r="E16" s="17">
        <f>C16</f>
        <v>14511049.269053897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-695513.52505581093</v>
      </c>
      <c r="D20" s="18" t="s">
        <v>3</v>
      </c>
      <c r="E20" s="17">
        <f>C20</f>
        <v>-695513.52505581093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35033213.406206645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21217677.662208557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358578.75249132456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-314265.95124533254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-179802.13905947591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-116404.9121136092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20965783.412281461</v>
      </c>
      <c r="D13" s="18" t="s">
        <v>3</v>
      </c>
      <c r="E13" s="17">
        <f>C13</f>
        <v>20965783.412281461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14756286.001700906</v>
      </c>
      <c r="D15" s="18" t="s">
        <v>3</v>
      </c>
      <c r="E15" s="17">
        <f>C15</f>
        <v>14756286.001700906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35722069.413982369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20965783.412281461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354321.73966755666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-310535.01578072394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-179183.97930538942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-117342.31737871273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20713043.839484192</v>
      </c>
      <c r="D13" s="18" t="s">
        <v>3</v>
      </c>
      <c r="E13" s="17">
        <f>C13</f>
        <v>20713043.839484192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15005667.235129649</v>
      </c>
      <c r="D15" s="18" t="s">
        <v>3</v>
      </c>
      <c r="E15" s="17">
        <f>C15</f>
        <v>15005667.235129649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35718711.074613839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36424929.039763592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14769542.757771675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21655386.281991918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9169487.8792452477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12941210.375506559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9153346.2514052484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12874341.443065902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-16141.627839999273</v>
      </c>
      <c r="E22" s="22" t="s">
        <v>3</v>
      </c>
      <c r="F22" s="11">
        <f>D22*(1+Prisudvikling2019)</f>
        <v>-16414.42135049526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-66868.932440657169</v>
      </c>
      <c r="E23" s="22" t="s">
        <v>3</v>
      </c>
      <c r="F23" s="11">
        <f>D23*(1+Prisudvikling2019)</f>
        <v>-67999.017398904267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163</v>
      </c>
      <c r="C10" s="48"/>
      <c r="D10" s="49"/>
      <c r="E10" s="11">
        <v>11214075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45891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493665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157153</v>
      </c>
      <c r="F13" s="22" t="s">
        <v>3</v>
      </c>
      <c r="G13" s="1"/>
      <c r="H13" s="1"/>
    </row>
    <row r="14" spans="1:8" x14ac:dyDescent="0.25">
      <c r="A14" s="1"/>
      <c r="B14" s="44" t="s">
        <v>153</v>
      </c>
      <c r="C14" s="48"/>
      <c r="D14" s="49"/>
      <c r="E14" s="11">
        <v>1871740</v>
      </c>
      <c r="F14" s="22" t="s">
        <v>3</v>
      </c>
      <c r="G14" s="1"/>
      <c r="H14" s="1"/>
    </row>
    <row r="15" spans="1:8" x14ac:dyDescent="0.25">
      <c r="A15" s="1"/>
      <c r="B15" s="44" t="s">
        <v>164</v>
      </c>
      <c r="C15" s="48"/>
      <c r="D15" s="49"/>
      <c r="E15" s="11">
        <v>16999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13799523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14269888.159164026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1.4565360422358694E-2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2018-10-10T12:29:17Z</dcterms:modified>
</cp:coreProperties>
</file>