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3" i="11"/>
  <c r="D10" i="20" s="1"/>
  <c r="G13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5" i="19"/>
  <c r="E16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2" i="11" l="1"/>
  <c r="D12" i="20" l="1"/>
  <c r="C12" i="2" s="1"/>
  <c r="C18" i="2" s="1"/>
  <c r="C12" i="15" l="1"/>
  <c r="C11" i="22" s="1"/>
  <c r="C11" i="23" s="1"/>
  <c r="E11" i="11"/>
  <c r="E10" i="11" l="1"/>
  <c r="E13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s="1"/>
  <c r="C13" i="22" l="1"/>
  <c r="E13" i="22" s="1"/>
  <c r="E16" i="22" l="1"/>
  <c r="C8" i="23"/>
  <c r="C9" i="23" l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<sst xmlns="http://schemas.openxmlformats.org/spreadsheetml/2006/main" count="314" uniqueCount="161">
  <si>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</si>
  <si>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</si>
  <si>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</si>
  <si>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</si>
  <si>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</si>
  <si>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</si>
  <si>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</si>
  <si>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</si>
  <si>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</si>
  <si>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</si>
  <si>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</si>
  <si>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</si>
  <si>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</si>
  <si>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</si>
  <si>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</si>
  <si>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</si>
  <si>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</si>
  <si>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</si>
  <si>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</si>
  <si>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</si>
  <si>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</si>
  <si>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</si>
  <si>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</si>
  <si>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</si>
  <si>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</si>
  <si>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</si>
  <si>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</si>
  <si>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</si>
  <si>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</si>
  <si>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</si>
  <si>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</si>
  <si>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</si>
  <si>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</si>
  <si>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</si>
  <si>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</si>
  <si>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</si>
  <si>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</si>
  <si>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</si>
  <si>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</si>
  <si>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</si>
  <si>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</si>
  <si>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</si>
  <si>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</si>
  <si>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</si>
  <si>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</si>
  <si>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</si>
  <si>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</si>
  <si>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</si>
  <si>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</si>
  <si>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</si>
  <si>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</si>
  <si>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</si>
  <si>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</si>
  <si>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</si>
  <si>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</si>
  <si>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</si>
  <si>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</si>
  <si>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</si>
  <si>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</si>
  <si>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</si>
  <si>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</si>
  <si>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</si>
  <si>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</si>
  <si>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</si>
  <si>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</si>
  <si>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</si>
  <si>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</si>
  <si>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</si>
  <si>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</si>
  <si>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</si>
  <si>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</si>
  <si>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</si>
  <si>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</si>
  <si>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</si>
  <si>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</si>
  <si>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</si>
  <si>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</si>
  <si>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</si>
  <si>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</si>
  <si>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</si>
  <si>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</si>
  <si>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</si>
  <si>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</si>
  <si>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</si>
  <si>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</si>
  <si>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</si>
  <si>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</si>
  <si>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</si>
  <si>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</si>
  <si>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</si>
  <si>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</si>
  <si>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</si>
  <si>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</si>
  <si>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</si>
  <si>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</si>
  <si>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</si>
  <si>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</si>
  <si>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</si>
  <si>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</si>
  <si>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</si>
  <si>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</si>
  <si>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</si>
  <si>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</si>
  <si>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</si>
  <si>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</si>
  <si>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</si>
  <si>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</si>
  <si>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</si>
  <si>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</si>
  <si>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</si>
  <si>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</si>
  <si>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</si>
  <si>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</si>
  <si>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</si>
  <si>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</si>
  <si>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</si>
  <si>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</si>
  <si>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</si>
  <si>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</si>
  <si>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</si>
  <si>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</si>
  <si>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</si>
  <si>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</si>
  <si>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</si>
  <si>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</si>
  <si>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</si>
  <si>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</si>
  <si>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</si>
  <si>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</si>
  <si>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</si>
  <si>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</si>
  <si>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</si>
  <si>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</si>
  <si>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</si>
  <si>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</si>
  <si>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</si>
  <si>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</si>
  <si>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</si>
  <si>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</si>
  <si>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</si>
  <si>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</si>
  <si>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</si>
  <si>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</si>
  <si>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</si>
  <si>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</si>
  <si>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</si>
  <si>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</si>
  <si>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</si>
  <si>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</si>
  <si>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</si>
  <si>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</si>
  <si>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</si>
  <si>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</si>
  <si>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Ingen bortfald eller nedsættelse</t>
  </si>
  <si>
    <t>Fane 12: Bortfald eller nedsættelse af omkostninger til mål, medfinansiering eller udvidelse</t>
  </si>
  <si>
    <t>Fane 13: Nøgletal</t>
  </si>
  <si>
    <t>Software</t>
  </si>
  <si>
    <t>SRO anlæg</t>
  </si>
  <si>
    <t>TAG-nummerering af ledningsnettet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</si>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</sst>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133100.15393053539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6655007.6965267695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39391.320065438864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4328716.490707567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-15867300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-12632364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-3234936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-1617468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28761440.546315841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29160947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-399506.45368415862</v>
      </c>
      <c r="F12" s="25" t="s">
        <v>3</v>
      </c>
      <c r="G12" s="17">
        <f>E12</f>
        <v>-399506.45368415862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-1347338.5986000001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1783227.2250320762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435888.6264320761</v>
      </c>
      <c r="F19" s="25" t="s">
        <v>3</v>
      </c>
      <c r="G19" s="17">
        <f>E19</f>
        <v>435888.6264320761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443516.67739463743</v>
      </c>
      <c r="F20" s="25" t="s">
        <v>3</v>
      </c>
      <c r="G20" s="17">
        <f>E20</f>
        <v>443516.67739463743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44010.223710478807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22005.111855239404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22005.111855239404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22755.169515943464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156</v>
      </c>
      <c r="C10" s="61">
        <v>5</v>
      </c>
      <c r="D10" s="11">
        <v>23731.79</v>
      </c>
      <c r="E10" s="11">
        <f>D10/C10</f>
        <v>4746.3580000000002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60" t="s">
        <v>157</v>
      </c>
      <c r="C11" s="61">
        <v>10</v>
      </c>
      <c r="D11" s="11">
        <v>973461.06</v>
      </c>
      <c r="E11" s="11">
        <f t="shared" ref="E11:E12" si="0">D11/C11</f>
        <v>97346.106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158</v>
      </c>
      <c r="C12" s="61">
        <v>10</v>
      </c>
      <c r="D12" s="11">
        <v>56727.42</v>
      </c>
      <c r="E12" s="11">
        <f t="shared" si="0"/>
        <v>5672.7420000000002</v>
      </c>
      <c r="F12" s="11">
        <v>0</v>
      </c>
      <c r="G12" s="11">
        <v>0</v>
      </c>
      <c r="H12" s="22" t="s">
        <v>3</v>
      </c>
      <c r="I12" s="1"/>
    </row>
    <row r="13" spans="1:9" x14ac:dyDescent="0.25">
      <c r="A13" s="1"/>
      <c r="B13" s="93" t="s">
        <v>144</v>
      </c>
      <c r="C13" s="94"/>
      <c r="D13" s="95"/>
      <c r="E13" s="20">
        <f>SUM(E10:E12)</f>
        <v>107765.20600000001</v>
      </c>
      <c r="F13" s="20">
        <f t="shared" ref="F13:G13" si="1">SUM(F10:F12)</f>
        <v>0</v>
      </c>
      <c r="G13" s="20">
        <f t="shared" si="1"/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Anlægsprojekter'!F13</f>
        <v>0</v>
      </c>
      <c r="E10" s="22" t="s">
        <v>3</v>
      </c>
      <c r="F10" s="11">
        <f>SUM('Fane 10. Anlægsprojekter'!E13,'Fane 10. Anlægsprojekter'!G13)</f>
        <v>107765.20600000001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107765.20600000001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109586.4379814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154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10571254.634773754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-20518.026688120495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93718.592711600344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109586.4379814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181743.30369535886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-213747.15778545817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-132225.25997453922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-39746.434170117915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10550066.090543875</v>
      </c>
      <c r="D20" s="18" t="s">
        <v>3</v>
      </c>
      <c r="E20" s="17">
        <f>C20</f>
        <v>10550066.090543875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omk.'!E16</f>
        <v>13802467.244766889</v>
      </c>
      <c r="D22" s="18" t="s">
        <v>3</v>
      </c>
      <c r="E22" s="17">
        <f>C22</f>
        <v>13802467.244766889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73545.81138322466</v>
      </c>
      <c r="D24" s="18" t="s">
        <v>3</v>
      </c>
      <c r="E24" s="17">
        <f>C24</f>
        <v>73545.81138322466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-1617468</v>
      </c>
      <c r="D26" s="18" t="s">
        <v>3</v>
      </c>
      <c r="E26" s="17">
        <f>C26</f>
        <v>-1617468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22755.169515943464</v>
      </c>
      <c r="D28" s="18" t="s">
        <v>3</v>
      </c>
      <c r="E28" s="17">
        <f>C28</f>
        <v>22755.169515943464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22831366.316209935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10550066.090543875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178296.11693019149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-209692.94308577792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-131770.66953074676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-40066.511012096853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10346832.083845446</v>
      </c>
      <c r="D14" s="18" t="s">
        <v>3</v>
      </c>
      <c r="E14" s="17">
        <f>C14</f>
        <v>10346832.083845446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14035728.941203449</v>
      </c>
      <c r="D16" s="18" t="s">
        <v>3</v>
      </c>
      <c r="E16" s="17">
        <f>C16</f>
        <v>14035728.941203449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-1617468</v>
      </c>
      <c r="D18" s="18" t="s">
        <v>3</v>
      </c>
      <c r="E18" s="17">
        <f>C18</f>
        <v>-1617468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23139.731880762905</v>
      </c>
      <c r="D20" s="18" t="s">
        <v>3</v>
      </c>
      <c r="E20" s="17">
        <f>C20</f>
        <v>23139.731880762905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22788232.756929658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10346832.083845446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174861.46221698803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-205653.4672536875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-131317.64196890005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-40389.165423281935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10144333.271416565</v>
      </c>
      <c r="D13" s="18" t="s">
        <v>3</v>
      </c>
      <c r="E13" s="17">
        <f>C13</f>
        <v>10144333.271416565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14272932.760309784</v>
      </c>
      <c r="D15" s="18" t="s">
        <v>3</v>
      </c>
      <c r="E15" s="17">
        <f>C15</f>
        <v>14272932.760309784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24417266.031726349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10144333.271416565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171439.23228693995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-201628.60413101508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-130866.17191581095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-40714.418160760666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9942563.3094959185</v>
      </c>
      <c r="D13" s="18" t="s">
        <v>3</v>
      </c>
      <c r="E13" s="17">
        <f>C13</f>
        <v>9942563.3094959185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14514145.323959017</v>
      </c>
      <c r="D15" s="18" t="s">
        <v>3</v>
      </c>
      <c r="E15" s="17">
        <f>C15</f>
        <v>14514145.323959017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24456708.633454934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24991340.003661525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14420085.368887771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10571254.634773754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6705662.2693091314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4313685.7546534799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6685485.2345091309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4405846.8252716335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-20177.034800000489</v>
      </c>
      <c r="E22" s="22" t="s">
        <v>3</v>
      </c>
      <c r="F22" s="11">
        <f>D22*(1+Prisudvikling2019)</f>
        <v>-20518.026688120495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92161.07061815355</v>
      </c>
      <c r="E23" s="22" t="s">
        <v>3</v>
      </c>
      <c r="F23" s="11">
        <f>D23*(1+Prisudvikling2019)</f>
        <v>93718.592711600344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159</v>
      </c>
      <c r="C10" s="48"/>
      <c r="D10" s="49"/>
      <c r="E10" s="11">
        <v>7648481.25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39932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5525656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1008</v>
      </c>
      <c r="F13" s="22" t="s">
        <v>3</v>
      </c>
      <c r="G13" s="1"/>
      <c r="H13" s="1"/>
    </row>
    <row r="14" spans="1:8" x14ac:dyDescent="0.25">
      <c r="A14" s="1"/>
      <c r="B14" s="44" t="s">
        <v>160</v>
      </c>
      <c r="C14" s="48"/>
      <c r="D14" s="49"/>
      <c r="E14" s="11">
        <v>132432</v>
      </c>
      <c r="F14" s="22" t="s">
        <v>3</v>
      </c>
      <c r="G14" s="1"/>
      <c r="H14" s="1"/>
    </row>
    <row r="15" spans="1:8" x14ac:dyDescent="0.25">
      <c r="A15" s="1"/>
      <c r="B15" s="41" t="s">
        <v>140</v>
      </c>
      <c r="C15" s="42"/>
      <c r="D15" s="43"/>
      <c r="E15" s="20">
        <f>SUM(E10:E14)</f>
        <v>13347509.25</v>
      </c>
      <c r="F15" s="21" t="s">
        <v>3</v>
      </c>
      <c r="G15" s="1"/>
      <c r="H15" s="1"/>
    </row>
    <row r="16" spans="1:8" x14ac:dyDescent="0.25">
      <c r="A16" s="1"/>
      <c r="B16" s="41" t="s">
        <v>141</v>
      </c>
      <c r="C16" s="42"/>
      <c r="D16" s="43"/>
      <c r="E16" s="20">
        <f>E15*(1+Prisudvikling2019)^2</f>
        <v>13802467.244766889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1.9545662145867178E-2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2018-10-10T12:23:31Z</dcterms:modified>
</cp:coreProperties>
</file>