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11" i="11" l="1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14" i="11"/>
  <c r="D10" i="20" s="1"/>
  <c r="G14" i="11"/>
  <c r="D23" i="7" l="1"/>
  <c r="F23" i="7" s="1"/>
  <c r="C11" i="2" s="1"/>
  <c r="D22" i="7"/>
  <c r="F22" i="7" s="1"/>
  <c r="C10" i="2" s="1"/>
  <c r="G11" i="27" l="1"/>
  <c r="E18" i="15" l="1"/>
  <c r="D11" i="20"/>
  <c r="F11" i="21"/>
  <c r="F12" i="21" s="1"/>
  <c r="C15" i="2" s="1"/>
  <c r="D11" i="21"/>
  <c r="D12" i="21" s="1"/>
  <c r="C14" i="2" s="1"/>
  <c r="C9" i="2"/>
  <c r="E15" i="19"/>
  <c r="E16" i="19" s="1"/>
  <c r="C22" i="2" l="1"/>
  <c r="E22" i="2" s="1"/>
  <c r="C15" i="22"/>
  <c r="E15" i="22" s="1"/>
  <c r="C15" i="23"/>
  <c r="E15" i="23" s="1"/>
  <c r="C16" i="15"/>
  <c r="E16" i="15" s="1"/>
  <c r="G13" i="10"/>
  <c r="G11" i="10" l="1"/>
  <c r="E13" i="11" l="1"/>
  <c r="D12" i="20" l="1"/>
  <c r="C12" i="2" s="1"/>
  <c r="C18" i="2" s="1"/>
  <c r="C12" i="15" l="1"/>
  <c r="C11" i="22" s="1"/>
  <c r="C11" i="23" s="1"/>
  <c r="E12" i="11"/>
  <c r="E10" i="11" l="1"/>
  <c r="E14" i="11" s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l="1"/>
  <c r="C14" i="15" s="1"/>
  <c r="E14" i="15" s="1"/>
  <c r="E21" i="15" l="1"/>
  <c r="C8" i="22"/>
  <c r="C9" i="22" l="1"/>
  <c r="C10" i="22" s="1"/>
  <c r="C13" i="22" l="1"/>
  <c r="E13" i="22" s="1"/>
  <c r="E16" i="22" l="1"/>
  <c r="C8" i="23"/>
  <c r="C9" i="23" l="1"/>
  <c r="C10" i="23" s="1"/>
  <c r="C13" i="23" l="1"/>
  <c r="E13" i="23" s="1"/>
  <c r="E16" i="23" s="1"/>
</calcChain>
</file>

<file path=xl/sharedStrings.xml><?xml version="1.0" encoding="utf-8"?>
<sst xmlns="http://schemas.openxmlformats.org/spreadsheetml/2006/main" count="316" uniqueCount="162">
  <si>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</si>
  <si>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</si>
  <si>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</si>
  <si>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</si>
  <si>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</si>
  <si>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</si>
  <si>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</si>
  <si>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</si>
  <si>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</si>
  <si>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</si>
  <si>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</si>
  <si>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</si>
  <si>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</si>
  <si>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</si>
  <si>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</si>
  <si>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</si>
  <si>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</si>
  <si>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</si>
  <si>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</si>
  <si>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</si>
  <si>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</si>
  <si>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</si>
  <si>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</si>
  <si>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</si>
  <si>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</si>
  <si>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</si>
  <si>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</si>
  <si>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</si>
  <si>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</si>
  <si>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</si>
  <si>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</si>
  <si>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</si>
  <si>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</si>
  <si>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</si>
  <si>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</si>
  <si>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</si>
  <si>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</si>
  <si>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</si>
  <si>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</si>
  <si>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</si>
  <si>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</si>
  <si>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</si>
  <si>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</si>
  <si>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</si>
  <si>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</si>
  <si>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</si>
  <si>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</si>
  <si>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</si>
  <si>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</si>
  <si>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</si>
  <si>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</si>
  <si>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</si>
  <si>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</si>
  <si>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</si>
  <si>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</si>
  <si>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</si>
  <si>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</si>
  <si>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</si>
  <si>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</si>
  <si>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</si>
  <si>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</si>
  <si>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</si>
  <si>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</si>
  <si>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</si>
  <si>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</si>
  <si>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</si>
  <si>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</si>
  <si>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</si>
  <si>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</si>
  <si>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</si>
  <si>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</si>
  <si>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</si>
  <si>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</si>
  <si>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</si>
  <si>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</si>
  <si>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</si>
  <si>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</si>
  <si>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</si>
  <si>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</si>
  <si>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</si>
  <si>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</si>
  <si>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</si>
  <si>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</si>
  <si>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</si>
  <si>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</si>
  <si>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</si>
  <si>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</si>
  <si>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</si>
  <si>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</si>
  <si>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</si>
  <si>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</si>
  <si>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</si>
  <si>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</si>
  <si>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</si>
  <si>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</si>
  <si>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</si>
  <si>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</si>
  <si>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</si>
  <si>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</si>
  <si>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</si>
  <si>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</si>
  <si>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</si>
  <si>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</si>
  <si>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</si>
  <si>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</si>
  <si>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</si>
  <si>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</si>
  <si>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</si>
  <si>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</si>
  <si>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</si>
  <si>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</si>
  <si>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</si>
  <si>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</si>
  <si>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</si>
  <si>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</si>
  <si>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</si>
  <si>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</si>
  <si>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</si>
  <si>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</si>
  <si>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</si>
  <si>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</si>
  <si>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</si>
  <si>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</si>
  <si>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</si>
  <si>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</si>
  <si>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</si>
  <si>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</si>
  <si>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</si>
  <si>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</si>
  <si>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</si>
  <si>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</si>
  <si>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</si>
  <si>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</si>
  <si>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</si>
  <si>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</si>
  <si>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</si>
  <si>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</si>
  <si>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</si>
  <si>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</si>
  <si>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</si>
  <si>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</si>
  <si>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</si>
  <si>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</si>
  <si>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</si>
  <si>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</si>
  <si>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</si>
  <si>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</si>
  <si>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</si>
  <si>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</si>
  <si>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</si>
  <si>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for ledingsført vand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</si>
  <si>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</si>
  <si>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</si>
  <si>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</si>
  <si>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</si>
  <si>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Ingen bortfald eller nedsættelse</t>
  </si>
  <si>
    <t>SRO-anlæg, vandværk</t>
  </si>
  <si>
    <t>Filteranlæg, åbne filtre, enkelt filtrering, Mek./EL</t>
  </si>
  <si>
    <t>Ø110 mm &lt; Ledningsnet ≤ Ø 250 mm</t>
  </si>
  <si>
    <t>Pumpestation (inkl. evt. hydrofor)/trykforøger, SRO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</si>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</sst>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137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34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33</v>
      </c>
      <c r="D14" s="77" t="s">
        <v>120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119</v>
      </c>
      <c r="D15" s="77" t="s">
        <v>122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121</v>
      </c>
      <c r="D16" s="77" t="s">
        <v>138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7</v>
      </c>
      <c r="D17" s="68" t="s">
        <v>123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8</v>
      </c>
      <c r="D18" s="68" t="s">
        <v>131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9</v>
      </c>
      <c r="D19" s="68" t="s">
        <v>124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10</v>
      </c>
      <c r="D20" s="71" t="s">
        <v>132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11</v>
      </c>
      <c r="D21" s="71" t="s">
        <v>125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81" t="s">
        <v>127</v>
      </c>
      <c r="E22" s="82"/>
      <c r="F22" s="82"/>
      <c r="G22" s="8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65" t="s">
        <v>129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130</v>
      </c>
      <c r="D27" s="65" t="s">
        <v>58</v>
      </c>
      <c r="E27" s="66"/>
      <c r="F27" s="66"/>
      <c r="G27" s="6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534474.41762719071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26723720.881359536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342166.71173881256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37600737.553715661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3875248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3875248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0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0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93786573.061570168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86561610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7224963.0615701675</v>
      </c>
      <c r="F12" s="25" t="s">
        <v>3</v>
      </c>
      <c r="G12" s="17">
        <f>E12</f>
        <v>7224963.0615701675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-3865340.6239333334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10773740.741969064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6908400.11803573</v>
      </c>
      <c r="F19" s="25" t="s">
        <v>3</v>
      </c>
      <c r="G19" s="17">
        <f>E19</f>
        <v>6908400.11803573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7029297.1201013559</v>
      </c>
      <c r="F20" s="25" t="s">
        <v>3</v>
      </c>
      <c r="G20" s="17">
        <f>E20</f>
        <v>7029297.1201013559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7029297.1201013559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3514648.560050678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7224963.0615701675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3514648.560050678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3634447.5001556263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x14ac:dyDescent="0.25">
      <c r="A10" s="1"/>
      <c r="B10" s="60" t="s">
        <v>156</v>
      </c>
      <c r="C10" s="61">
        <v>10</v>
      </c>
      <c r="D10" s="11">
        <v>746000</v>
      </c>
      <c r="E10" s="11">
        <f>D10/C10</f>
        <v>74600</v>
      </c>
      <c r="F10" s="11">
        <v>0</v>
      </c>
      <c r="G10" s="11">
        <v>0</v>
      </c>
      <c r="H10" s="22" t="s">
        <v>3</v>
      </c>
      <c r="I10" s="1"/>
    </row>
    <row r="11" spans="1:9" ht="26.25" x14ac:dyDescent="0.25">
      <c r="A11" s="1"/>
      <c r="B11" s="60" t="s">
        <v>157</v>
      </c>
      <c r="C11" s="61">
        <v>25</v>
      </c>
      <c r="D11" s="11">
        <v>2523418.5099999998</v>
      </c>
      <c r="E11" s="11">
        <f>D11/C11</f>
        <v>100936.7404</v>
      </c>
      <c r="F11" s="11">
        <v>0</v>
      </c>
      <c r="G11" s="11">
        <v>0</v>
      </c>
      <c r="H11" s="22" t="s">
        <v>3</v>
      </c>
      <c r="I11" s="1"/>
    </row>
    <row r="12" spans="1:9" ht="26.25" x14ac:dyDescent="0.25">
      <c r="A12" s="1"/>
      <c r="B12" s="60" t="s">
        <v>158</v>
      </c>
      <c r="C12" s="61">
        <v>75</v>
      </c>
      <c r="D12" s="11">
        <v>2671579.41</v>
      </c>
      <c r="E12" s="11">
        <f t="shared" ref="E12:E13" si="0">D12/C12</f>
        <v>35621.058799999999</v>
      </c>
      <c r="F12" s="11">
        <v>0</v>
      </c>
      <c r="G12" s="11">
        <v>0</v>
      </c>
      <c r="H12" s="22" t="s">
        <v>3</v>
      </c>
      <c r="I12" s="1"/>
    </row>
    <row r="13" spans="1:9" ht="26.25" x14ac:dyDescent="0.25">
      <c r="A13" s="1"/>
      <c r="B13" s="60" t="s">
        <v>159</v>
      </c>
      <c r="C13" s="61">
        <v>10</v>
      </c>
      <c r="D13" s="11">
        <v>51823.96</v>
      </c>
      <c r="E13" s="11">
        <f t="shared" si="0"/>
        <v>5182.3959999999997</v>
      </c>
      <c r="F13" s="11">
        <v>0</v>
      </c>
      <c r="G13" s="11">
        <v>0</v>
      </c>
      <c r="H13" s="22" t="s">
        <v>3</v>
      </c>
      <c r="I13" s="1"/>
    </row>
    <row r="14" spans="1:9" x14ac:dyDescent="0.25">
      <c r="A14" s="1"/>
      <c r="B14" s="93" t="s">
        <v>144</v>
      </c>
      <c r="C14" s="94"/>
      <c r="D14" s="95"/>
      <c r="E14" s="20">
        <f>SUM(E10:E13)</f>
        <v>216340.19520000002</v>
      </c>
      <c r="F14" s="20">
        <f t="shared" ref="F14:G14" si="1">SUM(F10:F13)</f>
        <v>0</v>
      </c>
      <c r="G14" s="20">
        <f t="shared" si="1"/>
        <v>0</v>
      </c>
      <c r="H14" s="2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3">
    <mergeCell ref="B3:H4"/>
    <mergeCell ref="B14:D14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Anlægsprojekter'!F14</f>
        <v>0</v>
      </c>
      <c r="E10" s="22" t="s">
        <v>3</v>
      </c>
      <c r="F10" s="11">
        <f>SUM('Fane 10. Anlægsprojekter'!E14,'Fane 10. Anlægsprojekter'!G14)</f>
        <v>216340.19520000002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216340.19520000002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219996.34449888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160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155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161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60946532.381380767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-666835.86736390099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1347979.3503400313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219996.34449888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1045225.6603296625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-1150208.3921811609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-519074.78670894145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-343499.6220076051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60880115.06828773</v>
      </c>
      <c r="D20" s="18" t="s">
        <v>3</v>
      </c>
      <c r="E20" s="17">
        <f>C20</f>
        <v>60880115.06828773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omk.'!E16</f>
        <v>30059230.691093754</v>
      </c>
      <c r="D22" s="18" t="s">
        <v>3</v>
      </c>
      <c r="E22" s="17">
        <f>C22</f>
        <v>30059230.691093754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161579.96811949191</v>
      </c>
      <c r="D24" s="18" t="s">
        <v>3</v>
      </c>
      <c r="E24" s="17">
        <f>C24</f>
        <v>161579.96811949191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3634447.5001556263</v>
      </c>
      <c r="D28" s="18" t="s">
        <v>3</v>
      </c>
      <c r="E28" s="17">
        <f>C28</f>
        <v>3634447.5001556263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94735373.227656603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60880115.06828773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1028873.9446540625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-1132214.3060134873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-517290.20759223611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-346265.8141586436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59913218.685177431</v>
      </c>
      <c r="D14" s="18" t="s">
        <v>3</v>
      </c>
      <c r="E14" s="17">
        <f>C14</f>
        <v>59913218.685177431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omk.'!E16*(1+Prisudvikling2019)</f>
        <v>30567231.689773235</v>
      </c>
      <c r="D16" s="18" t="s">
        <v>3</v>
      </c>
      <c r="E16" s="17">
        <f>C16</f>
        <v>30567231.689773235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3695869.6629082561</v>
      </c>
      <c r="D20" s="18" t="s">
        <v>3</v>
      </c>
      <c r="E20" s="17">
        <f>C20</f>
        <v>3695869.6629082561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94176320.037858918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59913218.685177431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1012533.3957794985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-1114232.5082431934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-515511.76385853399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-349054.28237208875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58946953.526483111</v>
      </c>
      <c r="D13" s="18" t="s">
        <v>3</v>
      </c>
      <c r="E13" s="17">
        <f>C13</f>
        <v>58946953.526483111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omk.'!E16*(1+Prisudvikling2019)^2</f>
        <v>31083817.905330401</v>
      </c>
      <c r="D15" s="18" t="s">
        <v>3</v>
      </c>
      <c r="E15" s="17">
        <f>C15</f>
        <v>31083817.905330401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90030771.431813508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58946953.526483111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996203.51459756447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-1096262.4496312973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-513739.43441438826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-351865.20603640261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57981289.950998589</v>
      </c>
      <c r="D13" s="18" t="s">
        <v>3</v>
      </c>
      <c r="E13" s="17">
        <f>C13</f>
        <v>57981289.950998589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omk.'!E16*(1+Prisudvikling2019)^3</f>
        <v>31609134.427930478</v>
      </c>
      <c r="D15" s="18" t="s">
        <v>3</v>
      </c>
      <c r="E15" s="17">
        <f>C15</f>
        <v>31609134.427930478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89590424.378929064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90250898.832919955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29304366.451539189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60946532.381380767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26927128.40936387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37470175.350618713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26271374.778363869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38795752.448012784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-655753.63100000098</v>
      </c>
      <c r="E22" s="22" t="s">
        <v>3</v>
      </c>
      <c r="F22" s="11">
        <f>D22*(1+Prisudvikling2019)</f>
        <v>-666835.86736390099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1325577.0973940715</v>
      </c>
      <c r="E23" s="22" t="s">
        <v>3</v>
      </c>
      <c r="F23" s="11">
        <f>D23*(1+Prisudvikling2019)</f>
        <v>1347979.3503400313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150</v>
      </c>
      <c r="C10" s="48"/>
      <c r="D10" s="49"/>
      <c r="E10" s="11">
        <v>25643582</v>
      </c>
      <c r="F10" s="22" t="s">
        <v>3</v>
      </c>
      <c r="G10" s="1"/>
      <c r="H10" s="1"/>
    </row>
    <row r="11" spans="1:8" x14ac:dyDescent="0.25">
      <c r="A11" s="1"/>
      <c r="B11" s="44" t="s">
        <v>151</v>
      </c>
      <c r="C11" s="48"/>
      <c r="D11" s="49"/>
      <c r="E11" s="11">
        <v>82957</v>
      </c>
      <c r="F11" s="22" t="s">
        <v>3</v>
      </c>
      <c r="G11" s="1"/>
      <c r="H11" s="1"/>
    </row>
    <row r="12" spans="1:8" ht="26.25" x14ac:dyDescent="0.25">
      <c r="A12" s="1"/>
      <c r="B12" s="44" t="s">
        <v>152</v>
      </c>
      <c r="C12" s="48"/>
      <c r="D12" s="49"/>
      <c r="E12" s="11">
        <v>1262423</v>
      </c>
      <c r="F12" s="22" t="s">
        <v>3</v>
      </c>
      <c r="G12" s="1"/>
      <c r="H12" s="1"/>
    </row>
    <row r="13" spans="1:8" x14ac:dyDescent="0.25">
      <c r="A13" s="1"/>
      <c r="B13" s="44" t="s">
        <v>153</v>
      </c>
      <c r="C13" s="48"/>
      <c r="D13" s="49"/>
      <c r="E13" s="11">
        <v>90454</v>
      </c>
      <c r="F13" s="22" t="s">
        <v>3</v>
      </c>
      <c r="G13" s="1"/>
      <c r="H13" s="1"/>
    </row>
    <row r="14" spans="1:8" x14ac:dyDescent="0.25">
      <c r="A14" s="1"/>
      <c r="B14" s="44" t="s">
        <v>154</v>
      </c>
      <c r="C14" s="48"/>
      <c r="D14" s="49"/>
      <c r="E14" s="11">
        <v>1989000</v>
      </c>
      <c r="F14" s="22" t="s">
        <v>3</v>
      </c>
      <c r="G14" s="1"/>
      <c r="H14" s="1"/>
    </row>
    <row r="15" spans="1:8" x14ac:dyDescent="0.25">
      <c r="A15" s="1"/>
      <c r="B15" s="41" t="s">
        <v>140</v>
      </c>
      <c r="C15" s="42"/>
      <c r="D15" s="43"/>
      <c r="E15" s="20">
        <f>SUM(E10:E14)</f>
        <v>29068416</v>
      </c>
      <c r="F15" s="21" t="s">
        <v>3</v>
      </c>
      <c r="G15" s="1"/>
      <c r="H15" s="1"/>
    </row>
    <row r="16" spans="1:8" x14ac:dyDescent="0.25">
      <c r="A16" s="1"/>
      <c r="B16" s="41" t="s">
        <v>141</v>
      </c>
      <c r="C16" s="42"/>
      <c r="D16" s="43"/>
      <c r="E16" s="20">
        <f>E15*(1+Prisudvikling2019)^2</f>
        <v>30059230.691093754</v>
      </c>
      <c r="F16" s="21" t="s">
        <v>3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1.8288366908669806E-2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2018-10-12T11:21:54Z</dcterms:modified>
</cp:coreProperties>
</file>