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G11" i="11" l="1"/>
  <c r="F11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2" i="19"/>
  <c r="E13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4" i="15" l="1"/>
  <c r="D12" i="20"/>
  <c r="C10" i="2" s="1"/>
  <c r="C16" i="2" s="1"/>
  <c r="C12" i="15" l="1"/>
  <c r="C12" i="22" s="1"/>
  <c r="C11" i="23" s="1"/>
  <c r="E11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s="1"/>
  <c r="C13" i="23" l="1"/>
  <c r="E13" i="23" s="1"/>
  <c r="E22" i="23" s="1"/>
</calcChain>
</file>

<file path=xl/sharedStrings.xml><?xml version="1.0" encoding="utf-8"?>
<sst xmlns="http://schemas.openxmlformats.org/spreadsheetml/2006/main" count="317" uniqueCount="140">
  <si>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</si>
  <si>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</si>
  <si>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</si>
  <si>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</si>
  <si>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</si>
  <si>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</si>
  <si>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</si>
  <si>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</si>
  <si>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</si>
  <si>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</si>
  <si>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</si>
  <si>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</si>
  <si>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</si>
  <si>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</si>
  <si>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</si>
  <si>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</si>
  <si>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</si>
  <si>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</si>
  <si>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</si>
  <si>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</si>
  <si>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</si>
  <si>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</si>
  <si>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</si>
  <si>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</si>
  <si>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</si>
  <si>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</si>
  <si>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</si>
  <si>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</si>
  <si>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</si>
  <si>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</si>
  <si>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</si>
  <si>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</si>
  <si>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</si>
  <si>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</si>
  <si>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</si>
  <si>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</si>
  <si>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</si>
  <si>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</si>
  <si>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</si>
  <si>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</si>
  <si>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</si>
  <si>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</si>
  <si>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</si>
  <si>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</si>
  <si>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</si>
  <si>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</si>
  <si>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</si>
  <si>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</si>
  <si>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</si>
  <si>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</si>
  <si>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</si>
  <si>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</si>
  <si>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</si>
  <si>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</si>
  <si>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</si>
  <si>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</si>
  <si>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</si>
  <si>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</si>
  <si>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</si>
  <si>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</si>
  <si>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</si>
  <si>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</si>
  <si>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</si>
  <si>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</si>
  <si>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</si>
  <si>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</si>
  <si>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</si>
  <si>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</si>
  <si>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</si>
  <si>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</si>
  <si>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</si>
  <si>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</si>
  <si>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</si>
  <si>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</si>
  <si>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</si>
  <si>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</si>
  <si>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</si>
  <si>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</si>
  <si>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</si>
  <si>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</si>
  <si>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</si>
  <si>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</si>
  <si>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</si>
  <si>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</si>
  <si>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</si>
  <si>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</si>
  <si>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</si>
  <si>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</si>
  <si>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</si>
  <si>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</si>
  <si>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</si>
  <si>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</si>
  <si>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</si>
  <si>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</si>
  <si>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</si>
  <si>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</si>
  <si>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</si>
  <si>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</si>
  <si>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</si>
  <si>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</si>
  <si>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</si>
  <si>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</si>
  <si>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</si>
  <si>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</si>
  <si>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</si>
  <si>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</si>
  <si>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</si>
  <si>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</si>
  <si>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</si>
  <si>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</si>
  <si>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</si>
  <si>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</si>
  <si>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</si>
  <si>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</si>
  <si>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</si>
  <si>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</si>
  <si>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</si>
  <si>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</si>
  <si>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</si>
  <si>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</si>
  <si>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</si>
  <si>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</si>
  <si>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</si>
  <si>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</si>
  <si>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</si>
  <si>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</si>
  <si>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</si>
  <si>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</si>
  <si>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</si>
  <si>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</si>
  <si>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</si>
  <si>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</si>
  <si>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</si>
  <si>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Ingen anlægsprojekter</t>
  </si>
  <si>
    <t>Periodevise driftsomkostninger under prisloftsbekendtgørelsen</t>
  </si>
  <si>
    <t>Ingen bortfald eller nedsættelse</t>
  </si>
  <si>
    <t>Spildevandsafgift</t>
  </si>
  <si>
    <t>Afgift til Forsyningsekretariatet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</si>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</sst>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10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3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123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4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9" t="s">
        <v>31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30</v>
      </c>
      <c r="D14" s="69" t="s">
        <v>95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96</v>
      </c>
      <c r="D16" s="69" t="s">
        <v>124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6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7</v>
      </c>
      <c r="D18" s="78" t="s">
        <v>99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8</v>
      </c>
      <c r="D19" s="84" t="s">
        <v>103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9</v>
      </c>
      <c r="D20" s="73" t="s">
        <v>100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10</v>
      </c>
      <c r="D21" s="73" t="s">
        <v>122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11</v>
      </c>
      <c r="D22" s="73" t="s">
        <v>104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12</v>
      </c>
      <c r="D23" s="87" t="s">
        <v>28</v>
      </c>
      <c r="E23" s="88"/>
      <c r="F23" s="88"/>
      <c r="G23" s="89"/>
      <c r="H23" s="1"/>
      <c r="I23" s="1"/>
    </row>
    <row r="24" spans="1:9" x14ac:dyDescent="0.25">
      <c r="A24" s="1"/>
      <c r="B24" s="1"/>
      <c r="C24" s="6" t="s">
        <v>26</v>
      </c>
      <c r="D24" s="81" t="s">
        <v>101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81" t="s">
        <v>54</v>
      </c>
      <c r="E25" s="82"/>
      <c r="F25" s="82"/>
      <c r="G25" s="8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116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6" t="s">
        <v>105</v>
      </c>
      <c r="C9" s="97"/>
      <c r="D9" s="98"/>
      <c r="E9" s="11">
        <v>48024557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106</v>
      </c>
      <c r="C10" s="97"/>
      <c r="D10" s="98"/>
      <c r="E10" s="11">
        <v>30087040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112</v>
      </c>
      <c r="C11" s="97"/>
      <c r="D11" s="98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17937517</v>
      </c>
      <c r="F12" s="25" t="s">
        <v>2</v>
      </c>
      <c r="G12" s="17">
        <f>E12</f>
        <v>17937517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117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99" t="s">
        <v>118</v>
      </c>
      <c r="C18" s="100"/>
      <c r="D18" s="101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113</v>
      </c>
      <c r="C19" s="100"/>
      <c r="D19" s="101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119</v>
      </c>
      <c r="C20" s="100"/>
      <c r="D20" s="101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2" t="s">
        <v>114</v>
      </c>
      <c r="C21" s="93"/>
      <c r="D21" s="93"/>
      <c r="E21" s="93"/>
      <c r="F21" s="94"/>
      <c r="G21" s="20">
        <f>E20</f>
        <v>0</v>
      </c>
      <c r="H21" s="21" t="s">
        <v>2</v>
      </c>
      <c r="I21" s="1"/>
    </row>
    <row r="22" spans="1:9" x14ac:dyDescent="0.25">
      <c r="A22" s="1"/>
      <c r="B22" s="92" t="s">
        <v>115</v>
      </c>
      <c r="C22" s="93"/>
      <c r="D22" s="93"/>
      <c r="E22" s="93"/>
      <c r="F22" s="94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127</v>
      </c>
      <c r="C8" s="93"/>
      <c r="D8" s="93"/>
      <c r="E8" s="93"/>
      <c r="F8" s="93"/>
      <c r="G8" s="93"/>
      <c r="H8" s="94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15" customHeight="1" x14ac:dyDescent="0.25">
      <c r="A10" s="1"/>
      <c r="B10" s="65" t="s">
        <v>133</v>
      </c>
      <c r="C10" s="66"/>
      <c r="D10" s="11"/>
      <c r="E10" s="11"/>
      <c r="F10" s="11"/>
      <c r="G10" s="11"/>
      <c r="H10" s="22" t="s">
        <v>2</v>
      </c>
      <c r="I10" s="1"/>
    </row>
    <row r="11" spans="1:9" x14ac:dyDescent="0.25">
      <c r="A11" s="1"/>
      <c r="B11" s="92" t="s">
        <v>131</v>
      </c>
      <c r="C11" s="93"/>
      <c r="D11" s="94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121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Anlægsprojekter'!F11</f>
        <v>0</v>
      </c>
      <c r="E10" s="22" t="s">
        <v>2</v>
      </c>
      <c r="F10" s="11">
        <f>SUM('Fane 8. Anlægsprojekter'!E11,'Fane 8. Anlægsprojekter'!G11)</f>
        <v>0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138</v>
      </c>
      <c r="C3" s="95"/>
      <c r="D3" s="95"/>
      <c r="E3" s="95"/>
      <c r="F3" s="95"/>
      <c r="G3" s="95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135</v>
      </c>
      <c r="C10" s="67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139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1.0144476328807136E-2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0" t="s">
        <v>41</v>
      </c>
      <c r="C3" s="90"/>
      <c r="D3" s="90"/>
      <c r="E3" s="90"/>
      <c r="F3" s="90"/>
      <c r="G3" s="1"/>
      <c r="I3" s="36"/>
    </row>
    <row r="4" spans="1:9" ht="15" customHeight="1" x14ac:dyDescent="0.25">
      <c r="A4" s="1"/>
      <c r="B4" s="90"/>
      <c r="C4" s="90"/>
      <c r="D4" s="90"/>
      <c r="E4" s="90"/>
      <c r="F4" s="90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37859392.728090994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0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662539.37274159247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-390784.82833681192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-444811.97362980986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-295304.24739459314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37391031.051471375</v>
      </c>
      <c r="D18" s="18" t="s">
        <v>2</v>
      </c>
      <c r="E18" s="17">
        <f>C18</f>
        <v>37391031.051471375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134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omk.'!E13</f>
        <v>1888096.2757345266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1888096.2757345266</v>
      </c>
      <c r="D26" s="18" t="s">
        <v>2</v>
      </c>
      <c r="E26" s="17">
        <f>C26</f>
        <v>1888096.2757345266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9543.9842353227414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9543.9842353227414</v>
      </c>
      <c r="D31" s="18" t="s">
        <v>2</v>
      </c>
      <c r="E31" s="17">
        <f>C31</f>
        <v>9543.9842353227414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39288671.311441228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25</v>
      </c>
      <c r="C8" s="93"/>
      <c r="D8" s="93"/>
      <c r="E8" s="93"/>
      <c r="F8" s="94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37391031.051471375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631908.42476986616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-385722.8094683956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-443282.71006447054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-144990.00710978769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37048943.949598581</v>
      </c>
      <c r="D14" s="18" t="s">
        <v>2</v>
      </c>
      <c r="E14" s="17">
        <f>C14</f>
        <v>37048943.949598581</v>
      </c>
      <c r="F14" s="18" t="s">
        <v>2</v>
      </c>
      <c r="G14" s="1"/>
    </row>
    <row r="15" spans="1:7" ht="15" customHeight="1" x14ac:dyDescent="0.25">
      <c r="A15" s="1"/>
      <c r="B15" s="92" t="s">
        <v>74</v>
      </c>
      <c r="C15" s="93"/>
      <c r="D15" s="93"/>
      <c r="E15" s="93"/>
      <c r="F15" s="94"/>
      <c r="G15" s="1"/>
    </row>
    <row r="16" spans="1:7" ht="15" customHeight="1" x14ac:dyDescent="0.25">
      <c r="A16" s="1"/>
      <c r="B16" s="46" t="s">
        <v>134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92" t="s">
        <v>22</v>
      </c>
      <c r="C19" s="93"/>
      <c r="D19" s="93"/>
      <c r="E19" s="93"/>
      <c r="F19" s="94"/>
      <c r="G19" s="1"/>
    </row>
    <row r="20" spans="1:7" ht="15" customHeight="1" x14ac:dyDescent="0.25">
      <c r="A20" s="1"/>
      <c r="B20" s="46" t="s">
        <v>22</v>
      </c>
      <c r="C20" s="11">
        <f>'Fane 4. Ikke-påvirkelige omk.'!E13*(1+Prisudvikling2019)</f>
        <v>1920005.10279444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1920005.10279444</v>
      </c>
      <c r="D22" s="18" t="s">
        <v>2</v>
      </c>
      <c r="E22" s="17">
        <f>C22</f>
        <v>1920005.10279444</v>
      </c>
      <c r="F22" s="18" t="s">
        <v>2</v>
      </c>
      <c r="G22" s="1"/>
    </row>
    <row r="23" spans="1:7" x14ac:dyDescent="0.25">
      <c r="A23" s="1"/>
      <c r="B23" s="92" t="s">
        <v>15</v>
      </c>
      <c r="C23" s="93"/>
      <c r="D23" s="93"/>
      <c r="E23" s="93"/>
      <c r="F23" s="94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92" t="s">
        <v>116</v>
      </c>
      <c r="C25" s="93"/>
      <c r="D25" s="93"/>
      <c r="E25" s="93"/>
      <c r="F25" s="94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38968949.052393019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37048943.949598581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626127.15274821594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-382193.86698388279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-441758.70410726883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-146157.60728734257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36704960.9239683</v>
      </c>
      <c r="D14" s="18" t="s">
        <v>2</v>
      </c>
      <c r="E14" s="17">
        <f>C14</f>
        <v>36704960.9239683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134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omk.'!E13*(1+Prisudvikling2019)^2</f>
        <v>1952453.1890316657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1952453.1890316657</v>
      </c>
      <c r="D22" s="18" t="s">
        <v>2</v>
      </c>
      <c r="E22" s="17">
        <f>C22</f>
        <v>1952453.1890316657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38657414.112999968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36704960.9239683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620313.83961506421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-378645.36630539375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-440239.93768254801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-147334.61011409934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36359054.849481322</v>
      </c>
      <c r="D13" s="18" t="s">
        <v>2</v>
      </c>
      <c r="E13" s="17">
        <f>C13</f>
        <v>36359054.849481322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134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omk.'!E13*(1+Prisudvikling2019)^3</f>
        <v>1985449.6479263005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1985449.6479263005</v>
      </c>
      <c r="D21" s="18" t="s">
        <v>2</v>
      </c>
      <c r="E21" s="17">
        <f>C21</f>
        <v>1985449.6479263005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38344504.497407623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93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39500406.868515991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1641014.1404250001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37859392.728090994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102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8" t="s">
        <v>136</v>
      </c>
      <c r="C10" s="63"/>
      <c r="D10" s="64"/>
      <c r="E10" s="11">
        <v>1817891.7</v>
      </c>
      <c r="F10" s="22" t="s">
        <v>2</v>
      </c>
      <c r="G10" s="1"/>
      <c r="H10" s="1"/>
    </row>
    <row r="11" spans="1:8" x14ac:dyDescent="0.25">
      <c r="A11" s="1"/>
      <c r="B11" s="68" t="s">
        <v>137</v>
      </c>
      <c r="C11" s="63"/>
      <c r="D11" s="64"/>
      <c r="E11" s="11">
        <v>7969</v>
      </c>
      <c r="F11" s="22" t="s">
        <v>2</v>
      </c>
      <c r="G11" s="1"/>
      <c r="H11" s="1"/>
    </row>
    <row r="12" spans="1:8" x14ac:dyDescent="0.25">
      <c r="A12" s="1"/>
      <c r="B12" s="92" t="s">
        <v>128</v>
      </c>
      <c r="C12" s="93"/>
      <c r="D12" s="94"/>
      <c r="E12" s="20">
        <f>SUM(E10:E11)</f>
        <v>1825860.7</v>
      </c>
      <c r="F12" s="21" t="s">
        <v>2</v>
      </c>
      <c r="G12" s="1"/>
      <c r="H12" s="1"/>
    </row>
    <row r="13" spans="1:8" x14ac:dyDescent="0.25">
      <c r="A13" s="1"/>
      <c r="B13" s="92" t="s">
        <v>129</v>
      </c>
      <c r="C13" s="93"/>
      <c r="D13" s="94"/>
      <c r="E13" s="20">
        <f>E12*(1+Prisudvikling2019)^2</f>
        <v>1888096.2757345266</v>
      </c>
      <c r="F13" s="21" t="s">
        <v>2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3">
    <mergeCell ref="B3:F4"/>
    <mergeCell ref="B12:D12"/>
    <mergeCell ref="B13:D13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446083.31106634892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22304165.553317446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295454.85550718789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16692364.71792022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87</v>
      </c>
      <c r="C17" s="97"/>
      <c r="D17" s="97"/>
      <c r="E17" s="97"/>
      <c r="F17" s="98"/>
      <c r="G17" s="57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7">
        <v>0.02</v>
      </c>
      <c r="H18" s="22"/>
      <c r="I18" s="1"/>
    </row>
    <row r="19" spans="1:9" x14ac:dyDescent="0.25">
      <c r="A19" s="1"/>
      <c r="B19" s="96" t="s">
        <v>88</v>
      </c>
      <c r="C19" s="97"/>
      <c r="D19" s="97"/>
      <c r="E19" s="97"/>
      <c r="F19" s="98"/>
      <c r="G19" s="57">
        <v>1.77E-2</v>
      </c>
      <c r="H19" s="22"/>
      <c r="I19" s="1"/>
    </row>
    <row r="20" spans="1:9" x14ac:dyDescent="0.25">
      <c r="A20" s="1"/>
      <c r="B20" s="96" t="s">
        <v>132</v>
      </c>
      <c r="C20" s="97"/>
      <c r="D20" s="97"/>
      <c r="E20" s="97"/>
      <c r="F20" s="98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0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2018-10-12T14:17:00Z</dcterms:modified>
</cp:coreProperties>
</file>