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0" i="11" l="1"/>
  <c r="E11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<sst xmlns="http://schemas.openxmlformats.org/spreadsheetml/2006/main" count="358" uniqueCount="158">
  <si>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</si>
  <si>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</si>
  <si>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</si>
  <si>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</si>
  <si>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</si>
  <si>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</si>
  <si>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</si>
  <si>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</si>
  <si>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</si>
  <si>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</si>
  <si>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</si>
  <si>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</si>
  <si>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</si>
  <si>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</si>
  <si>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</si>
  <si>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</si>
  <si>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</si>
  <si>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</si>
  <si>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</si>
  <si>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</si>
  <si>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</si>
  <si>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</si>
  <si>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</si>
  <si>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</si>
  <si>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</si>
  <si>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</si>
  <si>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</si>
  <si>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</si>
  <si>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</si>
  <si>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</si>
  <si>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</si>
  <si>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</si>
  <si>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</si>
  <si>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</si>
  <si>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</si>
  <si>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</si>
  <si>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</si>
  <si>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</si>
  <si>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</si>
  <si>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</si>
  <si>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</si>
  <si>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</si>
  <si>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</si>
  <si>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</si>
  <si>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</si>
  <si>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</si>
  <si>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</si>
  <si>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</si>
  <si>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</si>
  <si>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</si>
  <si>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</si>
  <si>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</si>
  <si>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</si>
  <si>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</si>
  <si>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</si>
  <si>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</si>
  <si>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</si>
  <si>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</si>
  <si>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</si>
  <si>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</si>
  <si>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</si>
  <si>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</si>
  <si>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</si>
  <si>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</si>
  <si>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</si>
  <si>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</si>
  <si>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</si>
  <si>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</si>
  <si>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</si>
  <si>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</si>
  <si>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</si>
  <si>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</si>
  <si>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</si>
  <si>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</si>
  <si>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</si>
  <si>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</si>
  <si>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</si>
  <si>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</si>
  <si>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</si>
  <si>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</si>
  <si>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</si>
  <si>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</si>
  <si>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</si>
  <si>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</si>
  <si>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</si>
  <si>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</si>
  <si>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</si>
  <si>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</si>
  <si>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</si>
  <si>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</si>
  <si>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</si>
  <si>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</si>
  <si>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</si>
  <si>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</si>
  <si>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</si>
  <si>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</si>
  <si>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</si>
  <si>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</si>
  <si>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</si>
  <si>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</si>
  <si>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</si>
  <si>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</si>
  <si>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</si>
  <si>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</si>
  <si>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</si>
  <si>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</si>
  <si>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</si>
  <si>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</si>
  <si>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</si>
  <si>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</si>
  <si>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</si>
  <si>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</si>
  <si>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</si>
  <si>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</si>
  <si>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</si>
  <si>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</si>
  <si>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</si>
  <si>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</si>
  <si>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</si>
  <si>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</si>
  <si>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</si>
  <si>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</si>
  <si>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</si>
  <si>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</si>
  <si>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</si>
  <si>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</si>
  <si>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</si>
  <si>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</si>
  <si>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</si>
  <si>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</si>
  <si>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</si>
  <si>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</si>
  <si>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</si>
  <si>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</si>
  <si>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</si>
  <si>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</si>
  <si>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</si>
  <si>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</si>
  <si>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</si>
  <si>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</si>
  <si>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</si>
  <si>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</si>
  <si>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</si>
  <si>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</si>
  <si>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</si>
  <si>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</si>
  <si>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</si>
  <si>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</si>
  <si>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Nødvendig udgifter som følge af vandindvinding (§27, stk. 8)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</si>
  <si>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</si>
  <si>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</si>
  <si>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</si>
  <si>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</si>
  <si>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</si>
  <si>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Samlet korrektioner for overholdelse af indtægtsrammer</t>
  </si>
  <si>
    <t>Boring (inkl. etablering, forerør, filter og prøvepumpning)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</si>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</sst>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wrapText="1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6" t="s">
        <v>103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3" t="s">
        <v>32</v>
      </c>
      <c r="E13" s="74"/>
      <c r="F13" s="74"/>
      <c r="G13" s="75"/>
      <c r="H13" s="1"/>
      <c r="I13" s="1"/>
    </row>
    <row r="14" spans="1:9" x14ac:dyDescent="0.25">
      <c r="A14" s="1"/>
      <c r="B14" s="1"/>
      <c r="C14" s="6" t="s">
        <v>31</v>
      </c>
      <c r="D14" s="73" t="s">
        <v>96</v>
      </c>
      <c r="E14" s="74"/>
      <c r="F14" s="74"/>
      <c r="G14" s="75"/>
      <c r="H14" s="1"/>
      <c r="I14" s="1"/>
    </row>
    <row r="15" spans="1:9" x14ac:dyDescent="0.25">
      <c r="A15" s="1"/>
      <c r="B15" s="1"/>
      <c r="C15" s="6" t="s">
        <v>94</v>
      </c>
      <c r="D15" s="73" t="s">
        <v>97</v>
      </c>
      <c r="E15" s="74"/>
      <c r="F15" s="74"/>
      <c r="G15" s="75"/>
      <c r="H15" s="1"/>
      <c r="I15" s="1"/>
    </row>
    <row r="16" spans="1:9" x14ac:dyDescent="0.25">
      <c r="A16" s="1"/>
      <c r="B16" s="1"/>
      <c r="C16" s="6" t="s">
        <v>95</v>
      </c>
      <c r="D16" s="73" t="s">
        <v>132</v>
      </c>
      <c r="E16" s="74"/>
      <c r="F16" s="74"/>
      <c r="G16" s="75"/>
      <c r="H16" s="1"/>
      <c r="I16" s="1"/>
    </row>
    <row r="17" spans="1:9" x14ac:dyDescent="0.25">
      <c r="A17" s="1"/>
      <c r="B17" s="1"/>
      <c r="C17" s="6" t="s">
        <v>7</v>
      </c>
      <c r="D17" s="67" t="s">
        <v>98</v>
      </c>
      <c r="E17" s="68"/>
      <c r="F17" s="68"/>
      <c r="G17" s="69"/>
      <c r="H17" s="1"/>
      <c r="I17" s="1"/>
    </row>
    <row r="18" spans="1:9" x14ac:dyDescent="0.25">
      <c r="A18" s="1"/>
      <c r="B18" s="1"/>
      <c r="C18" s="6" t="s">
        <v>8</v>
      </c>
      <c r="D18" s="67" t="s">
        <v>100</v>
      </c>
      <c r="E18" s="68"/>
      <c r="F18" s="68"/>
      <c r="G18" s="69"/>
      <c r="H18" s="1"/>
      <c r="I18" s="1"/>
    </row>
    <row r="19" spans="1:9" x14ac:dyDescent="0.25">
      <c r="A19" s="1"/>
      <c r="B19" s="1"/>
      <c r="C19" s="6" t="s">
        <v>9</v>
      </c>
      <c r="D19" s="67" t="s">
        <v>99</v>
      </c>
      <c r="E19" s="68"/>
      <c r="F19" s="68"/>
      <c r="G19" s="69"/>
      <c r="H19" s="1"/>
      <c r="I19" s="1"/>
    </row>
    <row r="20" spans="1:9" x14ac:dyDescent="0.25">
      <c r="A20" s="1"/>
      <c r="B20" s="1"/>
      <c r="C20" s="6" t="s">
        <v>10</v>
      </c>
      <c r="D20" s="70" t="s">
        <v>129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11</v>
      </c>
      <c r="D21" s="62" t="s">
        <v>101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12</v>
      </c>
      <c r="D22" s="62" t="s">
        <v>130</v>
      </c>
      <c r="E22" s="63"/>
      <c r="F22" s="63"/>
      <c r="G22" s="64"/>
      <c r="H22" s="1"/>
      <c r="I22" s="1"/>
    </row>
    <row r="23" spans="1:9" x14ac:dyDescent="0.25">
      <c r="A23" s="1"/>
      <c r="B23" s="1"/>
      <c r="C23" s="6" t="s">
        <v>13</v>
      </c>
      <c r="D23" s="62" t="s">
        <v>104</v>
      </c>
      <c r="E23" s="63"/>
      <c r="F23" s="63"/>
      <c r="G23" s="64"/>
      <c r="H23" s="1"/>
      <c r="I23" s="1"/>
    </row>
    <row r="24" spans="1:9" x14ac:dyDescent="0.25">
      <c r="A24" s="1"/>
      <c r="B24" s="1"/>
      <c r="C24" s="6" t="s">
        <v>25</v>
      </c>
      <c r="D24" s="79" t="s">
        <v>28</v>
      </c>
      <c r="E24" s="80"/>
      <c r="F24" s="80"/>
      <c r="G24" s="81"/>
      <c r="H24" s="1"/>
      <c r="I24" s="1"/>
    </row>
    <row r="25" spans="1:9" x14ac:dyDescent="0.25">
      <c r="A25" s="1"/>
      <c r="B25" s="1"/>
      <c r="C25" s="6" t="s">
        <v>29</v>
      </c>
      <c r="D25" s="76" t="s">
        <v>102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30</v>
      </c>
      <c r="D26" s="76" t="s">
        <v>65</v>
      </c>
      <c r="E26" s="77"/>
      <c r="F26" s="77"/>
      <c r="G26" s="7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134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-2337338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-1880796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-456542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-228271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135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112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105</v>
      </c>
      <c r="C9" s="89"/>
      <c r="D9" s="90"/>
      <c r="E9" s="11">
        <v>4355967.2151110135</v>
      </c>
      <c r="F9" s="22" t="s">
        <v>3</v>
      </c>
      <c r="G9" s="19"/>
      <c r="H9" s="27"/>
      <c r="I9" s="1"/>
    </row>
    <row r="10" spans="1:9" x14ac:dyDescent="0.25">
      <c r="A10" s="1"/>
      <c r="B10" s="88" t="s">
        <v>106</v>
      </c>
      <c r="C10" s="89"/>
      <c r="D10" s="90"/>
      <c r="E10" s="11">
        <v>3769632</v>
      </c>
      <c r="F10" s="22" t="s">
        <v>3</v>
      </c>
      <c r="G10" s="14"/>
      <c r="H10" s="28"/>
      <c r="I10" s="1"/>
    </row>
    <row r="11" spans="1:9" x14ac:dyDescent="0.25">
      <c r="A11" s="1"/>
      <c r="B11" s="88" t="s">
        <v>113</v>
      </c>
      <c r="C11" s="89"/>
      <c r="D11" s="90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4" t="s">
        <v>107</v>
      </c>
      <c r="C12" s="95"/>
      <c r="D12" s="96"/>
      <c r="E12" s="17">
        <f>E9-(E10-E11)</f>
        <v>586335.2151110135</v>
      </c>
      <c r="F12" s="25" t="s">
        <v>3</v>
      </c>
      <c r="G12" s="17">
        <f>E12</f>
        <v>586335.2151110135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117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91" t="s">
        <v>114</v>
      </c>
      <c r="C18" s="92"/>
      <c r="D18" s="93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116</v>
      </c>
      <c r="C20" s="92"/>
      <c r="D20" s="93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118</v>
      </c>
      <c r="C21" s="86"/>
      <c r="D21" s="86"/>
      <c r="E21" s="86"/>
      <c r="F21" s="87"/>
      <c r="G21" s="20">
        <f>E20</f>
        <v>0</v>
      </c>
      <c r="H21" s="21" t="s">
        <v>3</v>
      </c>
      <c r="I21" s="1"/>
    </row>
    <row r="22" spans="1:9" x14ac:dyDescent="0.25">
      <c r="A22" s="1"/>
      <c r="B22" s="85" t="s">
        <v>119</v>
      </c>
      <c r="C22" s="86"/>
      <c r="D22" s="86"/>
      <c r="E22" s="86"/>
      <c r="F22" s="87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141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142</v>
      </c>
      <c r="C8" s="86"/>
      <c r="D8" s="86"/>
      <c r="E8" s="86"/>
      <c r="F8" s="86"/>
      <c r="G8" s="86"/>
      <c r="H8" s="87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51.75" x14ac:dyDescent="0.25">
      <c r="A10" s="1"/>
      <c r="B10" s="97" t="s">
        <v>155</v>
      </c>
      <c r="C10" s="98">
        <v>30</v>
      </c>
      <c r="D10" s="11">
        <v>1837190</v>
      </c>
      <c r="E10" s="11">
        <f>D10/C10</f>
        <v>61239.666666666664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85" t="s">
        <v>143</v>
      </c>
      <c r="C11" s="86"/>
      <c r="D11" s="87"/>
      <c r="E11" s="20">
        <f>SUM(E10:E10)</f>
        <v>61239.666666666664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93</v>
      </c>
      <c r="C3" s="82"/>
      <c r="D3" s="82"/>
      <c r="E3" s="82"/>
      <c r="F3" s="82"/>
      <c r="G3" s="82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8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61239.666666666664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61239.666666666664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62274.617033333328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156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ht="26.25" x14ac:dyDescent="0.25">
      <c r="A10" s="1"/>
      <c r="B10" s="99" t="s">
        <v>148</v>
      </c>
      <c r="C10" s="11">
        <v>304648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304648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309796.55119999999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157</v>
      </c>
      <c r="C3" s="84"/>
      <c r="D3" s="84"/>
      <c r="E3" s="84"/>
      <c r="F3" s="84"/>
      <c r="G3" s="1"/>
      <c r="H3" s="1"/>
    </row>
    <row r="4" spans="1:8" ht="25.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46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3104932.4667727826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315154.46964375005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62274.617033333328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-309796.55119999999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36762.263094887669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-49200.937526917063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2844971.8581740865</v>
      </c>
      <c r="D15" s="18" t="s">
        <v>3</v>
      </c>
      <c r="E15" s="17">
        <f>C15</f>
        <v>2844971.8581740865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1590608.3455290897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1590608.3455290897</v>
      </c>
      <c r="D23" s="18" t="s">
        <v>3</v>
      </c>
      <c r="E23" s="17">
        <f>C23</f>
        <v>1590608.3455290897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8131.9911472398908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8131.9911472398908</v>
      </c>
      <c r="D28" s="18" t="s">
        <v>3</v>
      </c>
      <c r="E28" s="17">
        <f>C28</f>
        <v>8131.9911472398908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-228271</v>
      </c>
      <c r="D30" s="18" t="s">
        <v>3</v>
      </c>
      <c r="E30" s="17">
        <f>C30</f>
        <v>-228271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4215441.1948504159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47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2844971.8581740865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315218.28842385294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-247426.06892156386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36605.000893774828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-48986.806604153651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2832590.052463708</v>
      </c>
      <c r="D14" s="18" t="s">
        <v>3</v>
      </c>
      <c r="E14" s="17">
        <f>C14</f>
        <v>2832590.052463708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1617489.6265685312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1617489.6265685312</v>
      </c>
      <c r="D22" s="18" t="s">
        <v>3</v>
      </c>
      <c r="E22" s="17">
        <f>C22</f>
        <v>1617489.6265685312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-228271</v>
      </c>
      <c r="D24" s="18" t="s">
        <v>3</v>
      </c>
      <c r="E24" s="17">
        <f>C24</f>
        <v>-228271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4221808.6790322391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90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2832590.052463708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-10943.593009618928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47685.825164774098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-48778.648838520676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2820553.6357803424</v>
      </c>
      <c r="D13" s="18" t="s">
        <v>3</v>
      </c>
      <c r="E13" s="17">
        <f>C13</f>
        <v>2820553.6357803424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1644825.2012575392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1644825.2012575392</v>
      </c>
      <c r="D21" s="18" t="s">
        <v>3</v>
      </c>
      <c r="E21" s="17">
        <f>C21</f>
        <v>1644825.2012575392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-24451.687994916821</v>
      </c>
      <c r="D23" s="18" t="s">
        <v>3</v>
      </c>
      <c r="E23" s="17">
        <f>C23</f>
        <v>-24451.687994916821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227336.83862381981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227336.83862381981</v>
      </c>
      <c r="D27" s="36" t="s">
        <v>3</v>
      </c>
      <c r="E27" s="17">
        <f>C27</f>
        <v>227336.83862381981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4668263.9876667848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91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83" t="s">
        <v>48</v>
      </c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2820553.6357803424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47667.356444687779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-48759.756867825512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2819461.2353572045</v>
      </c>
      <c r="D12" s="18" t="s">
        <v>3</v>
      </c>
      <c r="E12" s="17">
        <f>C12</f>
        <v>2819461.2353572045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1672622.7471587912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1672622.7471587912</v>
      </c>
      <c r="D20" s="18" t="s">
        <v>3</v>
      </c>
      <c r="E20" s="17">
        <f>C20</f>
        <v>1672622.7471587912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-24864.921522030912</v>
      </c>
      <c r="D22" s="18" t="s">
        <v>3</v>
      </c>
      <c r="E22" s="17">
        <f>C22</f>
        <v>-24864.921522030912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231178.83119656236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231178.83119656236</v>
      </c>
      <c r="D26" s="36" t="s">
        <v>3</v>
      </c>
      <c r="E26" s="17">
        <f>C26</f>
        <v>231178.83119656236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4698397.8921905272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92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4682642.9062755974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315154.46964375005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1577710.4395028146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3104932.4667727826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138</v>
      </c>
      <c r="C3" s="84"/>
      <c r="D3" s="84"/>
      <c r="E3" s="84"/>
      <c r="F3" s="84"/>
      <c r="G3" s="84"/>
      <c r="H3" s="84"/>
      <c r="I3" s="1"/>
    </row>
    <row r="4" spans="1:9" ht="29.2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1421519.4831138807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1434885.2983789716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2856404.7814928526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1421519.4831138807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1424478.3070829713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2845997.7901968518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-10406.991296000313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-10406.991296000313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-10943.593009618928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2" t="s">
        <v>133</v>
      </c>
      <c r="C3" s="82"/>
      <c r="D3" s="82"/>
      <c r="E3" s="82"/>
      <c r="F3" s="82"/>
      <c r="G3" s="1"/>
      <c r="H3" s="1"/>
    </row>
    <row r="4" spans="1:8" ht="15" customHeight="1" x14ac:dyDescent="0.25">
      <c r="A4" s="1"/>
      <c r="B4" s="82"/>
      <c r="C4" s="82"/>
      <c r="D4" s="82"/>
      <c r="E4" s="82"/>
      <c r="F4" s="8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1532269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3378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2531.59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1538178.59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1590608.3455290897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4" t="s">
        <v>128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5" t="s">
        <v>124</v>
      </c>
      <c r="C8" s="86"/>
      <c r="D8" s="86"/>
      <c r="E8" s="86"/>
      <c r="F8" s="86"/>
      <c r="G8" s="86"/>
      <c r="H8" s="87"/>
      <c r="I8" s="1"/>
    </row>
    <row r="9" spans="1:9" x14ac:dyDescent="0.25">
      <c r="A9" s="1"/>
      <c r="B9" s="88" t="s">
        <v>33</v>
      </c>
      <c r="C9" s="89"/>
      <c r="D9" s="90"/>
      <c r="E9" s="11">
        <v>-89892.08</v>
      </c>
      <c r="F9" s="22" t="s">
        <v>3</v>
      </c>
      <c r="G9" s="19"/>
      <c r="H9" s="27"/>
      <c r="I9" s="1"/>
    </row>
    <row r="10" spans="1:9" x14ac:dyDescent="0.25">
      <c r="A10" s="1"/>
      <c r="B10" s="91" t="s">
        <v>115</v>
      </c>
      <c r="C10" s="92"/>
      <c r="D10" s="93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1" t="s">
        <v>125</v>
      </c>
      <c r="C11" s="92"/>
      <c r="D11" s="93"/>
      <c r="E11" s="11">
        <f>E9/E10</f>
        <v>-22473.02</v>
      </c>
      <c r="F11" s="22" t="s">
        <v>3</v>
      </c>
      <c r="G11" s="14"/>
      <c r="H11" s="28"/>
      <c r="I11" s="1"/>
    </row>
    <row r="12" spans="1:9" x14ac:dyDescent="0.25">
      <c r="A12" s="1"/>
      <c r="B12" s="85" t="s">
        <v>131</v>
      </c>
      <c r="C12" s="86"/>
      <c r="D12" s="86"/>
      <c r="E12" s="86"/>
      <c r="F12" s="87"/>
      <c r="G12" s="20">
        <f>E11</f>
        <v>-22473.02</v>
      </c>
      <c r="H12" s="21" t="s">
        <v>3</v>
      </c>
      <c r="I12" s="1"/>
    </row>
    <row r="13" spans="1:9" x14ac:dyDescent="0.25">
      <c r="A13" s="1"/>
      <c r="B13" s="85" t="s">
        <v>127</v>
      </c>
      <c r="C13" s="86"/>
      <c r="D13" s="86"/>
      <c r="E13" s="86"/>
      <c r="F13" s="87"/>
      <c r="G13" s="20">
        <f>G12*(1+Prisudvikling2018)*(1+Prisudvikling2019)^4</f>
        <v>-24451.687994916821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5" t="s">
        <v>122</v>
      </c>
      <c r="C17" s="86"/>
      <c r="D17" s="86"/>
      <c r="E17" s="86"/>
      <c r="F17" s="86"/>
      <c r="G17" s="86"/>
      <c r="H17" s="87"/>
      <c r="I17" s="1"/>
    </row>
    <row r="18" spans="1:9" x14ac:dyDescent="0.25">
      <c r="A18" s="1"/>
      <c r="B18" s="88" t="s">
        <v>122</v>
      </c>
      <c r="C18" s="89"/>
      <c r="D18" s="90"/>
      <c r="E18" s="11">
        <v>835761.5755921565</v>
      </c>
      <c r="F18" s="22" t="s">
        <v>3</v>
      </c>
      <c r="G18" s="14"/>
      <c r="H18" s="28"/>
      <c r="I18" s="1"/>
    </row>
    <row r="19" spans="1:9" x14ac:dyDescent="0.25">
      <c r="A19" s="1"/>
      <c r="B19" s="91" t="s">
        <v>115</v>
      </c>
      <c r="C19" s="92"/>
      <c r="D19" s="93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1" t="s">
        <v>126</v>
      </c>
      <c r="C20" s="92"/>
      <c r="D20" s="93"/>
      <c r="E20" s="11">
        <f>E18/E19</f>
        <v>208940.39389803912</v>
      </c>
      <c r="F20" s="22" t="s">
        <v>3</v>
      </c>
      <c r="G20" s="14"/>
      <c r="H20" s="28"/>
      <c r="I20" s="1"/>
    </row>
    <row r="21" spans="1:9" x14ac:dyDescent="0.25">
      <c r="A21" s="1"/>
      <c r="B21" s="85" t="s">
        <v>131</v>
      </c>
      <c r="C21" s="86"/>
      <c r="D21" s="86"/>
      <c r="E21" s="86"/>
      <c r="F21" s="87"/>
      <c r="G21" s="20">
        <f>E20</f>
        <v>208940.39389803912</v>
      </c>
      <c r="H21" s="21" t="s">
        <v>3</v>
      </c>
      <c r="I21" s="1"/>
    </row>
    <row r="22" spans="1:9" x14ac:dyDescent="0.25">
      <c r="A22" s="1"/>
      <c r="B22" s="85" t="s">
        <v>127</v>
      </c>
      <c r="C22" s="86"/>
      <c r="D22" s="86"/>
      <c r="E22" s="86"/>
      <c r="F22" s="87"/>
      <c r="G22" s="20">
        <f>G21*(1+Prisudvikling2018)*(1+Prisudvikling2019)^4</f>
        <v>227336.83862381981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2018-08-28T08:03:17Z</dcterms:modified>
</cp:coreProperties>
</file>