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2" i="11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4" i="11"/>
  <c r="D10" i="20" s="1"/>
  <c r="G14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3" i="11" l="1"/>
  <c r="D12" i="20" l="1"/>
  <c r="C12" i="2" s="1"/>
  <c r="C18" i="2" s="1"/>
  <c r="C12" i="15" l="1"/>
  <c r="C11" i="22" s="1"/>
  <c r="C11" i="23" s="1"/>
  <c r="E11" i="11"/>
  <c r="E10" i="11" l="1"/>
  <c r="E14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l="1"/>
  <c r="C13" i="22" s="1"/>
  <c r="E13" i="22" s="1"/>
  <c r="E16" i="22" l="1"/>
  <c r="C8" i="23"/>
  <c r="C9" i="23" s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<sst xmlns="http://schemas.openxmlformats.org/spreadsheetml/2006/main" count="314" uniqueCount="161">
  <si>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</si>
  <si>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</si>
  <si>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</si>
  <si>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</si>
  <si>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</si>
  <si>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</si>
  <si>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</si>
  <si>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</si>
  <si>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</si>
  <si>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</si>
  <si>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</si>
  <si>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</si>
  <si>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</si>
  <si>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</si>
  <si>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</si>
  <si>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</si>
  <si>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</si>
  <si>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</si>
  <si>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</si>
  <si>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</si>
  <si>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</si>
  <si>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</si>
  <si>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</si>
  <si>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</si>
  <si>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</si>
  <si>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</si>
  <si>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</si>
  <si>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</si>
  <si>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</si>
  <si>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</si>
  <si>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</si>
  <si>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</si>
  <si>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</si>
  <si>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</si>
  <si>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</si>
  <si>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</si>
  <si>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</si>
  <si>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</si>
  <si>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</si>
  <si>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</si>
  <si>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</si>
  <si>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</si>
  <si>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</si>
  <si>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</si>
  <si>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</si>
  <si>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</si>
  <si>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</si>
  <si>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</si>
  <si>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</si>
  <si>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</si>
  <si>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</si>
  <si>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</si>
  <si>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</si>
  <si>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</si>
  <si>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</si>
  <si>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</si>
  <si>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</si>
  <si>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</si>
  <si>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</si>
  <si>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</si>
  <si>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</si>
  <si>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</si>
  <si>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</si>
  <si>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</si>
  <si>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</si>
  <si>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</si>
  <si>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</si>
  <si>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</si>
  <si>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</si>
  <si>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</si>
  <si>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</si>
  <si>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</si>
  <si>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</si>
  <si>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</si>
  <si>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</si>
  <si>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</si>
  <si>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</si>
  <si>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</si>
  <si>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</si>
  <si>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</si>
  <si>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</si>
  <si>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</si>
  <si>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</si>
  <si>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</si>
  <si>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</si>
  <si>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</si>
  <si>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</si>
  <si>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</si>
  <si>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</si>
  <si>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</si>
  <si>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</si>
  <si>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</si>
  <si>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</si>
  <si>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</si>
  <si>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</si>
  <si>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</si>
  <si>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</si>
  <si>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</si>
  <si>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</si>
  <si>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</si>
  <si>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</si>
  <si>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</si>
  <si>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</si>
  <si>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</si>
  <si>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</si>
  <si>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</si>
  <si>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</si>
  <si>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</si>
  <si>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</si>
  <si>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</si>
  <si>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</si>
  <si>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</si>
  <si>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</si>
  <si>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</si>
  <si>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</si>
  <si>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</si>
  <si>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</si>
  <si>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</si>
  <si>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</si>
  <si>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</si>
  <si>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</si>
  <si>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</si>
  <si>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</si>
  <si>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</si>
  <si>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</si>
  <si>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</si>
  <si>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</si>
  <si>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</si>
  <si>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</si>
  <si>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</si>
  <si>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</si>
  <si>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</si>
  <si>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</si>
  <si>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</si>
  <si>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</si>
  <si>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</si>
  <si>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</si>
  <si>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</si>
  <si>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</si>
  <si>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</si>
  <si>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</si>
  <si>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</si>
  <si>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</si>
  <si>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</si>
  <si>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</si>
  <si>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</si>
  <si>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</si>
  <si>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</si>
  <si>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</si>
  <si>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</si>
  <si>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</si>
  <si>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</si>
  <si>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</si>
  <si>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Fane 12: Bortfald eller nedsættelse af omkostninger til mål, medfinansiering eller udvidelse</t>
  </si>
  <si>
    <t>Fane 13: Nøgletal</t>
  </si>
  <si>
    <t>Ledningsnet ≤ Ø50 mm</t>
  </si>
  <si>
    <t>Ø 50mm &lt; Ledningsnet ≤ Ø110 mm</t>
  </si>
  <si>
    <t>Ventiler på ledningsnet ≤ Ø50 mm</t>
  </si>
  <si>
    <t>Ventiler på Ø 50mm &lt; Ledningsnet ≤ Ø110 mm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</si>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</sst>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445838.2812845271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22291914.064226355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190346.64885776077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20917214.160193488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-25051177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-25051177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67283042.73841472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63655371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3627671.7384147197</v>
      </c>
      <c r="F12" s="25" t="s">
        <v>3</v>
      </c>
      <c r="G12" s="17">
        <f>E12</f>
        <v>3627671.7384147197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-2913110.6566666667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-2913110.6566666667</v>
      </c>
      <c r="F19" s="25" t="s">
        <v>3</v>
      </c>
      <c r="G19" s="17">
        <f>E19</f>
        <v>-2913110.6566666667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-2964090.0931583336</v>
      </c>
      <c r="F20" s="25" t="s">
        <v>3</v>
      </c>
      <c r="G20" s="17">
        <f>E20</f>
        <v>-2964090.0931583336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663581.64525638614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155</v>
      </c>
      <c r="C10" s="61">
        <v>75</v>
      </c>
      <c r="D10" s="11">
        <v>206831</v>
      </c>
      <c r="E10" s="11">
        <f>D10/C10</f>
        <v>2757.7466666666664</v>
      </c>
      <c r="F10" s="11">
        <v>0</v>
      </c>
      <c r="G10" s="11">
        <v>2337</v>
      </c>
      <c r="H10" s="22" t="s">
        <v>3</v>
      </c>
      <c r="I10" s="1"/>
    </row>
    <row r="11" spans="1:9" ht="26.25" x14ac:dyDescent="0.25">
      <c r="A11" s="1"/>
      <c r="B11" s="60" t="s">
        <v>156</v>
      </c>
      <c r="C11" s="61">
        <v>75</v>
      </c>
      <c r="D11" s="11">
        <v>419212</v>
      </c>
      <c r="E11" s="11">
        <f t="shared" ref="E11:E13" si="0">D11/C11</f>
        <v>5589.4933333333329</v>
      </c>
      <c r="F11" s="11">
        <v>0</v>
      </c>
      <c r="G11" s="11">
        <v>4737</v>
      </c>
      <c r="H11" s="22" t="s">
        <v>3</v>
      </c>
      <c r="I11" s="1"/>
    </row>
    <row r="12" spans="1:9" ht="26.25" x14ac:dyDescent="0.25">
      <c r="A12" s="1"/>
      <c r="B12" s="60" t="s">
        <v>157</v>
      </c>
      <c r="C12" s="61">
        <v>75</v>
      </c>
      <c r="D12" s="11">
        <v>141934</v>
      </c>
      <c r="E12" s="11">
        <f t="shared" si="0"/>
        <v>1892.4533333333334</v>
      </c>
      <c r="F12" s="11">
        <v>0</v>
      </c>
      <c r="G12" s="11">
        <v>1604</v>
      </c>
      <c r="H12" s="22" t="s">
        <v>3</v>
      </c>
      <c r="I12" s="1"/>
    </row>
    <row r="13" spans="1:9" ht="26.25" x14ac:dyDescent="0.25">
      <c r="A13" s="1"/>
      <c r="B13" s="60" t="s">
        <v>158</v>
      </c>
      <c r="C13" s="61">
        <v>75</v>
      </c>
      <c r="D13" s="11">
        <v>27474</v>
      </c>
      <c r="E13" s="11">
        <f t="shared" si="0"/>
        <v>366.32</v>
      </c>
      <c r="F13" s="11">
        <v>0</v>
      </c>
      <c r="G13" s="11">
        <v>310</v>
      </c>
      <c r="H13" s="22" t="s">
        <v>3</v>
      </c>
      <c r="I13" s="1"/>
    </row>
    <row r="14" spans="1:9" x14ac:dyDescent="0.25">
      <c r="A14" s="1"/>
      <c r="B14" s="93" t="s">
        <v>144</v>
      </c>
      <c r="C14" s="94"/>
      <c r="D14" s="95"/>
      <c r="E14" s="20">
        <f>SUM(E10:E13)</f>
        <v>10606.013333333332</v>
      </c>
      <c r="F14" s="20">
        <f t="shared" ref="F14:G14" si="1">SUM(F10:F13)</f>
        <v>0</v>
      </c>
      <c r="G14" s="20">
        <f t="shared" si="1"/>
        <v>8988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Anlægsprojekter'!F14</f>
        <v>0</v>
      </c>
      <c r="E10" s="22" t="s">
        <v>3</v>
      </c>
      <c r="F10" s="11">
        <f>SUM('Fane 10. Anlægsprojekter'!E14,'Fane 10. Anlægsprojekter'!G14)</f>
        <v>19594.013333333332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19594.013333333332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19925.152158666664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153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154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42268681.616124839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-1075634.1723325849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-429532.37646804325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19925.152158666664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689240.13970926066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-288703.14729994757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-422429.24147657084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-179747.41127713068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40581800.559138499</v>
      </c>
      <c r="D20" s="18" t="s">
        <v>3</v>
      </c>
      <c r="E20" s="17">
        <f>C20</f>
        <v>40581800.559138499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23051813.668236576</v>
      </c>
      <c r="D22" s="18" t="s">
        <v>3</v>
      </c>
      <c r="E22" s="17">
        <f>C22</f>
        <v>23051813.668236576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118339.40933456241</v>
      </c>
      <c r="D24" s="18" t="s">
        <v>3</v>
      </c>
      <c r="E24" s="17">
        <f>C24</f>
        <v>118339.40933456241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63751953.636709638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40581800.559138499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685832.42944944056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-287275.75411662046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-420976.92974437441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-181194.9117877231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40378185.392939217</v>
      </c>
      <c r="D14" s="18" t="s">
        <v>3</v>
      </c>
      <c r="E14" s="17">
        <f>C14</f>
        <v>40378185.392939217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23441389.31922977</v>
      </c>
      <c r="D16" s="18" t="s">
        <v>3</v>
      </c>
      <c r="E16" s="17">
        <f>C16</f>
        <v>23441389.31922977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63819574.712168992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40378185.392939217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682391.33314067265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-285834.37646423565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-419529.61105991318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-182654.06897650228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40172558.669579245</v>
      </c>
      <c r="D13" s="18" t="s">
        <v>3</v>
      </c>
      <c r="E13" s="17">
        <f>C13</f>
        <v>40172558.669579245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23837548.798724752</v>
      </c>
      <c r="D15" s="18" t="s">
        <v>3</v>
      </c>
      <c r="E15" s="17">
        <f>C15</f>
        <v>23837548.798724752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64010107.468303993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40172558.669579245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678916.24151588918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-284378.75913809752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-418087.26825708919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-184124.97671434795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39964883.906985596</v>
      </c>
      <c r="D13" s="18" t="s">
        <v>3</v>
      </c>
      <c r="E13" s="17">
        <f>C13</f>
        <v>39964883.906985596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24240403.373423196</v>
      </c>
      <c r="D15" s="18" t="s">
        <v>3</v>
      </c>
      <c r="E15" s="17">
        <f>C15</f>
        <v>24240403.373423196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64205287.280408792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64495187.466279276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22226505.850154437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42268681.616124839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22461588.906828538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20844582.670997187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21403830.845728543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20422188.751764182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-1057758.0610999949</v>
      </c>
      <c r="E22" s="22" t="s">
        <v>3</v>
      </c>
      <c r="F22" s="11">
        <f>D22*(1+Prisudvikling2019)</f>
        <v>-1075634.1723325849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-422393.91923300549</v>
      </c>
      <c r="E23" s="22" t="s">
        <v>3</v>
      </c>
      <c r="F23" s="11">
        <f>D23*(1+Prisudvikling2019)</f>
        <v>-429532.37646804325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159</v>
      </c>
      <c r="C10" s="48"/>
      <c r="D10" s="49"/>
      <c r="E10" s="11">
        <v>22055012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68953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121013</v>
      </c>
      <c r="F12" s="22" t="s">
        <v>3</v>
      </c>
      <c r="G12" s="1"/>
      <c r="H12" s="1"/>
    </row>
    <row r="13" spans="1:8" x14ac:dyDescent="0.25">
      <c r="A13" s="1"/>
      <c r="B13" s="44" t="s">
        <v>160</v>
      </c>
      <c r="C13" s="48"/>
      <c r="D13" s="49"/>
      <c r="E13" s="11">
        <v>47000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22291978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23051813.668236576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6.961284990492745E-3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2018-10-02T07:50:07Z</dcterms:modified>
</cp:coreProperties>
</file>