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ørre Alslev Vandværk (V14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3" i="37" s="1"/>
  <c r="C14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3" i="37" s="1"/>
  <c r="E14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<sst xmlns="http://schemas.openxmlformats.org/spreadsheetml/2006/main" count="428" uniqueCount="165">
  <si>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</si>
  <si>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</si>
  <si>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</si>
  <si>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</si>
  <si>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</si>
  <si>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</si>
  <si>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</si>
  <si>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</si>
  <si>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</si>
  <si>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</si>
  <si>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</si>
  <si>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</si>
  <si>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</si>
  <si>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</si>
  <si>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</si>
  <si>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</si>
  <si>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</si>
  <si>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</si>
  <si>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</si>
  <si>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</si>
  <si>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</si>
  <si>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</si>
  <si>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</si>
  <si>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</si>
  <si>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</si>
  <si>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</si>
  <si>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</si>
  <si>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</si>
  <si>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</si>
  <si>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</si>
  <si>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</si>
  <si>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</si>
  <si>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</si>
  <si>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</si>
  <si>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</si>
  <si>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</si>
  <si>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</si>
  <si>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</si>
  <si>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</si>
  <si>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</si>
  <si>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</si>
  <si>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</si>
  <si>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</si>
  <si>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</si>
  <si>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</si>
  <si>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</si>
  <si>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</si>
  <si>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</si>
  <si>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</si>
  <si>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</si>
  <si>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</si>
  <si>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</si>
  <si>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</si>
  <si>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</si>
  <si>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</si>
  <si>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</si>
  <si>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</si>
  <si>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</si>
  <si>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</si>
  <si>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</si>
  <si>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</si>
  <si>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</si>
  <si>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</si>
  <si>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</si>
  <si>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</si>
  <si>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</si>
  <si>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</si>
  <si>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</si>
  <si>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</si>
  <si>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</si>
  <si>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</si>
  <si>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</si>
  <si>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</si>
  <si>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</si>
  <si>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</si>
  <si>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</si>
  <si>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</si>
  <si>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</si>
  <si>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</si>
  <si>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</si>
  <si>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</si>
  <si>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</si>
  <si>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</si>
  <si>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</si>
  <si>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</si>
  <si>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</si>
  <si>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</si>
  <si>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</si>
  <si>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</si>
  <si>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</si>
  <si>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</si>
  <si>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</si>
  <si>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</si>
  <si>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</si>
  <si>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</si>
  <si>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</si>
  <si>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</si>
  <si>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</si>
  <si>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</si>
  <si>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</si>
  <si>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</si>
  <si>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</si>
  <si>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</si>
  <si>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</si>
  <si>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</si>
  <si>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</si>
  <si>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</si>
  <si>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</si>
  <si>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</si>
  <si>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</si>
  <si>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</si>
  <si>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</si>
  <si>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</si>
  <si>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</si>
  <si>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</si>
  <si>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</si>
  <si>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</si>
  <si>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</si>
  <si>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</si>
  <si>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</si>
  <si>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</si>
  <si>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</si>
  <si>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</si>
  <si>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</si>
  <si>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</si>
  <si>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</si>
  <si>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</si>
  <si>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</si>
  <si>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</si>
  <si>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</si>
  <si>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</si>
  <si>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</si>
  <si>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</si>
  <si>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</si>
  <si>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</si>
  <si>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</si>
  <si>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</si>
  <si>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</si>
  <si>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</si>
  <si>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</si>
  <si>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</si>
  <si>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</si>
  <si>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</si>
  <si>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</si>
  <si>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</si>
  <si>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</si>
  <si>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</si>
  <si>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</si>
  <si>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</si>
  <si>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</si>
  <si>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</si>
  <si>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</si>
  <si>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</si>
  <si>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</si>
  <si>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</si>
  <si>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</si>
  <si>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Baneændring - Smedevej</t>
  </si>
  <si>
    <t>Vandforbrug i nyt statsfængsel</t>
  </si>
  <si>
    <t>Ingen engangstillæg</t>
  </si>
  <si>
    <t>Ingen anlægsprojekter</t>
  </si>
  <si>
    <t>Anlægsprojekter igangsat senest 1. marts 2016</t>
  </si>
  <si>
    <t>Afgift for ledningsført vand</t>
  </si>
  <si>
    <t>Afgift til Forsyningssekretariatet</t>
  </si>
  <si>
    <t>Selskabsskatter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</si>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</sst>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147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uuXaxV0snly22ETnkkjRTJuHVevaR6y9UymYQ2+ojoPUsxzOF9CHf28OuPjy2jOiTqYpNtwg2x52yAzrxyxTFQ==" saltValue="kMJXLvQL5ULLz4K8cN8Yk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152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153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fTCUza5mHAhx7SWu3SYYABFU+WzUAIv7Y4I41rkhFOC72SOimi/v3x56ZbnJV6oFaqFK12S7dyN0la+XysXQA==" saltValue="Lm6wY0NImUz7Kl1dHgvBB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6" t="s">
        <v>156</v>
      </c>
      <c r="C11" s="21">
        <v>0</v>
      </c>
      <c r="D11" s="12" t="s">
        <v>3</v>
      </c>
      <c r="E11" s="8">
        <v>3983</v>
      </c>
      <c r="F11" s="12" t="s">
        <v>3</v>
      </c>
      <c r="G11" s="1"/>
    </row>
    <row r="12" spans="1:7" x14ac:dyDescent="0.25">
      <c r="A12" s="1"/>
      <c r="B12" s="22" t="s">
        <v>157</v>
      </c>
      <c r="C12" s="21">
        <v>34332</v>
      </c>
      <c r="D12" s="12" t="s">
        <v>3</v>
      </c>
      <c r="E12" s="8">
        <v>0</v>
      </c>
      <c r="F12" s="12" t="s">
        <v>3</v>
      </c>
      <c r="G12" s="1"/>
    </row>
    <row r="13" spans="1:7" x14ac:dyDescent="0.25">
      <c r="A13" s="1"/>
      <c r="B13" s="47" t="s">
        <v>54</v>
      </c>
      <c r="C13" s="10">
        <f>SUM(C10:C12)</f>
        <v>34332</v>
      </c>
      <c r="D13" s="11" t="s">
        <v>3</v>
      </c>
      <c r="E13" s="10">
        <f>SUM(E10:E12)</f>
        <v>3983</v>
      </c>
      <c r="F13" s="11" t="s">
        <v>3</v>
      </c>
      <c r="G13" s="1"/>
    </row>
    <row r="14" spans="1:7" x14ac:dyDescent="0.25">
      <c r="A14" s="1"/>
      <c r="B14" s="47" t="s">
        <v>63</v>
      </c>
      <c r="C14" s="10">
        <f>C13*(1+'Fane 12. Nøgletal'!C12)</f>
        <v>35008.340400000001</v>
      </c>
      <c r="D14" s="11" t="s">
        <v>3</v>
      </c>
      <c r="E14" s="10">
        <f>E13*(1+'Fane 12. Nøgletal'!C12)</f>
        <v>4061.4651000000003</v>
      </c>
      <c r="F14" s="11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cQbH7EfwQd/3noDcuABcsXsiJJsSs+hunvbtK9Hn0ZLzZlu2gU1eFCiuXTcJPtTN38GrVnXzAPuOOL18BR+Mg==" saltValue="gyAbt+cUANPnVS7KaFUv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158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RMklINLnGDQ/Ya/+RAUydzDt22tMEpVKuWdJeR+PnftKwVDq1UWHJuao8PntK3ThM53LutePomhNu0G5QcrP7w==" saltValue="J9iXyeJ09mh1polkCiMfY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swfzaXVr8yzmiLqjUFKl78qNfb7v+ued654MtMGphlauQw6s7TQtRaWliByNkNaYa3bqPYul+KZgTzWjNDpIkw==" saltValue="9Ud7rR6eAKNuTYQSb09RL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BZLyTxGnkmQxEK78wffbdqL4k7TvGQgbFe/FNDTrMK/P8jC2wXXv0O8WpXih7g+r8mfB9Kcf38209aVW/uHZg==" saltValue="Vgy4Pk34cH3PhP33Lwl96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659906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-659905.50714285718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0.49285714281722903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0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iDGhCY5q5aXEmCuW/N8sEvIxQIMVDy/mvFOqScX98My5CWMxUbd+agIz4WM5WO10RZs6qE0JNh6prxmPJuPSg==" saltValue="GQV2TeNRIwKwCZcBdED/Q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6f2R2xO2N5QEq1vPuIzVzBgOZ33lcsA3yn5Os6daew21jsztFbWTPHF9tTRaU5+LbSCnmej8QqkRiBLJahFp1A==" saltValue="l1pSFnDJ+CrrlRBH1h2UN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2625524.4425421883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tillæg'!C14+'Fane 8.1. Varige tillæg'!E14</f>
        <v>39069.805500000002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34113.835588635789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-45878.03742172401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2652830.0462091002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omk.'!C14</f>
        <v>1474131.4903190702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0</v>
      </c>
      <c r="F25" s="37" t="s">
        <v>3</v>
      </c>
      <c r="G25" s="1"/>
    </row>
    <row r="26" spans="1:7" ht="15" customHeight="1" x14ac:dyDescent="0.25">
      <c r="A26" s="1"/>
      <c r="B26" s="43" t="s">
        <v>147</v>
      </c>
      <c r="C26" s="43"/>
      <c r="D26" s="43"/>
      <c r="E26" s="43"/>
      <c r="F26" s="43"/>
      <c r="G26" s="1"/>
    </row>
    <row r="27" spans="1:7" x14ac:dyDescent="0.25">
      <c r="A27" s="1"/>
      <c r="B27" s="37" t="s">
        <v>148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4126961.5365281701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AiI4jsH9d2LfaOxm70RmRReKNfsWV0NMAdZc7zASKUJaZLlgppNP/iqa9fYrvsvYNQLWoGJUV5BqbfMGVKC+6w==" saltValue="onVL9WX6RNvfSyOZYjz3h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2652830.0462091002</v>
      </c>
      <c r="F9" s="39" t="s">
        <v>3</v>
      </c>
      <c r="G9" s="1"/>
    </row>
    <row r="10" spans="1:7" ht="15" customHeight="1" x14ac:dyDescent="0.25">
      <c r="A10" s="1"/>
      <c r="B10" s="39" t="s">
        <v>164</v>
      </c>
      <c r="C10" s="39"/>
      <c r="D10" s="39"/>
      <c r="E10" s="7">
        <v>-11683.992172934322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52030.577264512467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-45784.002732111534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2647392.6285685669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omk.'!C14*(1+'Fane 12. Nøgletal'!C12)</f>
        <v>1503171.8806783559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-40886.772954056854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4109677.7362928661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4HENKWc7rUIB5aNJB026ge1qLmw4SV9TyapN1Tumv/h+k878WNV+cq+0sYgw6QfKQpcy2ZqthrzNn6PsckcCQ==" saltValue="mzTqJndCDH4rLOtNHIYqU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2647392.6285685669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52153.634782800764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-45892.286476973255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2653653.9768743943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Nøgletal'!C12)^2</f>
        <v>1532784.3667277195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-40886.772954056854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4145551.5706480569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E925ULhavy6DHzHM4sVXesELkbfM+2A6Yp7PdZRgFaPOHyxxYvfEtvVj5HTcDozoc64sf70XVYOWhUbDWWagQ==" saltValue="MM7Enr6F9lrvi5m+KcOhd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2653653.9768743943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52276.983344425564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-46000.826323719943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2659930.1338950996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Nøgletal'!C12)^3</f>
        <v>1562980.2187522557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-40886.772954056854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4182023.5796932979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NGfqG4aWysV3YtvbOrjgY9xc7FS+m7DR2xuWWg+/e7DtQwUu2xr6TmqNCO5/LbcW5ey0Y2le727ciUtRPxNA==" saltValue="+cuUqQA4ME0I6QXbgKQ2t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2637434.8345113583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33495.422398294249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-45405.814367464096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2625524.4425421883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1334947.6478014498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6728.0272194107283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0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3967200.1175630488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h79eIgYXsTxJZF31x2YdxXF5W6VJiJIlH75/H7ltQ1QYu5sXDtazMGS+ygmWAEAa9Hh/84P8P3FAgqjxtAEkg==" saltValue="7I32HtH4PJ+6Y7PNcxQjh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161</v>
      </c>
      <c r="C10" s="8">
        <v>1397087</v>
      </c>
      <c r="D10" s="12" t="s">
        <v>3</v>
      </c>
      <c r="E10" s="1"/>
      <c r="F10" s="1"/>
    </row>
    <row r="11" spans="1:6" x14ac:dyDescent="0.25">
      <c r="A11" s="1"/>
      <c r="B11" s="30" t="s">
        <v>162</v>
      </c>
      <c r="C11" s="8">
        <v>2636</v>
      </c>
      <c r="D11" s="12" t="s">
        <v>3</v>
      </c>
      <c r="E11" s="1"/>
      <c r="F11" s="1"/>
    </row>
    <row r="12" spans="1:6" x14ac:dyDescent="0.25">
      <c r="A12" s="1"/>
      <c r="B12" s="30" t="s">
        <v>163</v>
      </c>
      <c r="C12" s="8">
        <v>18000</v>
      </c>
      <c r="D12" s="12" t="s">
        <v>3</v>
      </c>
      <c r="E12" s="1"/>
      <c r="F12" s="1"/>
    </row>
    <row r="13" spans="1:6" x14ac:dyDescent="0.25">
      <c r="A13" s="1"/>
      <c r="B13" s="47" t="s">
        <v>60</v>
      </c>
      <c r="C13" s="10">
        <f>SUM(C10:C12)</f>
        <v>1417723</v>
      </c>
      <c r="D13" s="11" t="s">
        <v>3</v>
      </c>
      <c r="E13" s="1"/>
      <c r="F13" s="1"/>
    </row>
    <row r="14" spans="1:6" x14ac:dyDescent="0.25">
      <c r="A14" s="1"/>
      <c r="B14" s="47" t="s">
        <v>61</v>
      </c>
      <c r="C14" s="10">
        <f>C13*(1+'Fane 12. Nøgletal'!C12)^2</f>
        <v>1474131.4903190702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y8gC8CZ2+4/hXnlq8XLUB5HpOnM1CJVblGmI/Jw3H09vo91MGh/pO6qp081GkSOjK536ngp2J5W1Vn3WSAluHg==" saltValue="GG+D288nK/0A313zmt4CB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89818.354999999996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-209379.75182492752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-119561.39682492752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4033547.2057520431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3914827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118720.20575204305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4005342.0992566571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4168048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-162705.90074334294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-119561.39682492752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-43985.694991299883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149</v>
      </c>
      <c r="C35" s="83"/>
      <c r="D35" s="83"/>
      <c r="E35" s="9">
        <f>SUM(E32:E33)/E34</f>
        <v>-40886.772954056854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8zZAlrwF6W+EMheBnwz3ulk3whiYbPgAQo/q6MUb9KvPLYw4X2+OWEAj4pOuGi5J2KSeJAPKkGZBmDNfAYk2QA==" saltValue="+OYLKJOUCqdV5vUtEkJOZ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150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NVJS1skkat8yBhsaUFSvVtsUVaNxH5etqW2WLoRD4mIA10qBWKef48GkuU8EDcLcfJuFRKmzMryWVpAETOI/Q==" saltValue="39iKTYcoJ4lxJBwhakD0O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2019-09-04T18:24:38Z</dcterms:modified>
</cp:coreProperties>
</file>