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rikssund Vand AS (V05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22" i="39" l="1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2" i="11" l="1"/>
  <c r="C10" i="37" s="1"/>
  <c r="C13" i="37" s="1"/>
  <c r="C14" i="37" s="1"/>
  <c r="C10" i="2" s="1"/>
  <c r="G12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2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<sst xmlns="http://schemas.openxmlformats.org/spreadsheetml/2006/main" count="597" uniqueCount="244">
  <si>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</si>
  <si>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</si>
  <si>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</si>
  <si>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</si>
  <si>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</si>
  <si>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</si>
  <si>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</si>
  <si>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</si>
  <si>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</si>
  <si>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</si>
  <si>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</si>
  <si>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</si>
  <si>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</si>
  <si>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</si>
  <si>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</si>
  <si>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</si>
  <si>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</si>
  <si>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</si>
  <si>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</si>
  <si>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</si>
  <si>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</si>
  <si>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</si>
  <si>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</si>
  <si>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</si>
  <si>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</si>
  <si>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</si>
  <si>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</si>
  <si>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</si>
  <si>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</si>
  <si>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</si>
  <si>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</si>
  <si>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</si>
  <si>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</si>
  <si>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</si>
  <si>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</si>
  <si>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</si>
  <si>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</si>
  <si>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</si>
  <si>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</si>
  <si>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</si>
  <si>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</si>
  <si>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</si>
  <si>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</si>
  <si>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</si>
  <si>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</si>
  <si>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</si>
  <si>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</si>
  <si>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</si>
  <si>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</si>
  <si>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</si>
  <si>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</si>
  <si>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</si>
  <si>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</si>
  <si>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</si>
  <si>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</si>
  <si>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</si>
  <si>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</si>
  <si>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</si>
  <si>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</si>
  <si>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</si>
  <si>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</si>
  <si>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</si>
  <si>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</si>
  <si>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</si>
  <si>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</si>
  <si>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</si>
  <si>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</si>
  <si>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</si>
  <si>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</si>
  <si>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</si>
  <si>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</si>
  <si>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</si>
  <si>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</si>
  <si>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</si>
  <si>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</si>
  <si>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</si>
  <si>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</si>
  <si>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</si>
  <si>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</si>
  <si>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</si>
  <si>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</si>
  <si>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</si>
  <si>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</si>
  <si>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</si>
  <si>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</si>
  <si>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</si>
  <si>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</si>
  <si>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</si>
  <si>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</si>
  <si>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</si>
  <si>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</si>
  <si>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</si>
  <si>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</si>
  <si>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</si>
  <si>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</si>
  <si>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</si>
  <si>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</si>
  <si>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</si>
  <si>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</si>
  <si>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</si>
  <si>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</si>
  <si>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</si>
  <si>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</si>
  <si>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</si>
  <si>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</si>
  <si>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</si>
  <si>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</si>
  <si>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</si>
  <si>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</si>
  <si>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</si>
  <si>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</si>
  <si>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</si>
  <si>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</si>
  <si>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</si>
  <si>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</si>
  <si>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</si>
  <si>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</si>
  <si>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</si>
  <si>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</si>
  <si>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</si>
  <si>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</si>
  <si>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</si>
  <si>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</si>
  <si>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</si>
  <si>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</si>
  <si>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</si>
  <si>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</si>
  <si>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</si>
  <si>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</si>
  <si>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</si>
  <si>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</si>
  <si>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</si>
  <si>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</si>
  <si>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</si>
  <si>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</si>
  <si>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</si>
  <si>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</si>
  <si>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</si>
  <si>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</si>
  <si>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</si>
  <si>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</si>
  <si>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</si>
  <si>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</si>
  <si>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</si>
  <si>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</si>
  <si>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</si>
  <si>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</si>
  <si>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</si>
  <si>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</si>
  <si>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</si>
  <si>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</si>
  <si>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</si>
  <si>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</si>
  <si>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</si>
  <si>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</si>
  <si>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</si>
  <si>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</si>
  <si>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</si>
  <si>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</si>
  <si>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</si>
  <si>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</si>
  <si>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</si>
  <si>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</si>
  <si>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</si>
  <si>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</si>
  <si>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</si>
  <si>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</si>
  <si>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</si>
  <si>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</si>
  <si>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</si>
  <si>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</si>
  <si>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</si>
  <si>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</si>
  <si>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</si>
  <si>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</si>
  <si>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</si>
  <si>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</si>
  <si>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</si>
  <si>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</si>
  <si>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</si>
  <si>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</si>
  <si>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</si>
  <si>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</si>
  <si>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</si>
  <si>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</si>
  <si>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</si>
  <si>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</si>
  <si>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</si>
  <si>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</si>
  <si>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</si>
  <si>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</si>
  <si>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</si>
  <si>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</si>
  <si>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</si>
  <si>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</si>
  <si>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</si>
  <si>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</si>
  <si>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</si>
  <si>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</si>
  <si>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</si>
  <si>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</si>
  <si>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</si>
  <si>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</si>
  <si>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</si>
  <si>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</si>
  <si>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</si>
  <si>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</si>
  <si>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</si>
  <si>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</si>
  <si>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</si>
  <si>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</si>
  <si>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</si>
  <si>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</si>
  <si>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</si>
  <si>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</si>
  <si>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</si>
  <si>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</si>
  <si>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</si>
  <si>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</si>
  <si>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</si>
  <si>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</si>
  <si>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</si>
  <si>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</si>
  <si>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</si>
  <si>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</si>
  <si>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</si>
  <si>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</si>
  <si>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</si>
  <si>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</si>
  <si>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</si>
  <si>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</si>
  <si>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</si>
  <si>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</si>
  <si>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</si>
  <si>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Ledningsnet ≤ Ø50 mm</t>
  </si>
  <si>
    <t>Anlægsprojekter igangsat senest 1. marts 2016</t>
  </si>
  <si>
    <t>Afgift for ledningsført vand</t>
  </si>
  <si>
    <t>Afgift til Forsyningssekretariatet</t>
  </si>
  <si>
    <t>Tjenestemandspensioner</t>
  </si>
  <si>
    <t>Påbud om håndtering af DMS forurening</t>
  </si>
  <si>
    <t>Udvidelse af forsyningsområdet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</si>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</sst>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JEvIzajuYz7bnf7uQdLL8UcUd6omZDiL/0ifkBkSKdvnlpBaxjtVoIYOsIrHDyJbh1AlOmFawhCkmsnWsahgg==" saltValue="RdR2VIfiQpmdsfOjmMt2V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8037996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38734</v>
      </c>
      <c r="D11" s="14" t="s">
        <v>3</v>
      </c>
      <c r="E11" s="1"/>
      <c r="F11" s="1"/>
    </row>
    <row r="12" spans="1:6" x14ac:dyDescent="0.25">
      <c r="A12" s="1"/>
      <c r="B12" s="48" t="s">
        <v>238</v>
      </c>
      <c r="C12" s="9">
        <v>93112.5</v>
      </c>
      <c r="D12" s="14" t="s">
        <v>3</v>
      </c>
      <c r="E12" s="1"/>
      <c r="F12" s="1"/>
    </row>
    <row r="13" spans="1:6" x14ac:dyDescent="0.25">
      <c r="A13" s="1"/>
      <c r="B13" s="39" t="s">
        <v>71</v>
      </c>
      <c r="C13" s="12">
        <f>SUM(C10:C12)</f>
        <v>8169842.5</v>
      </c>
      <c r="D13" s="13" t="s">
        <v>3</v>
      </c>
      <c r="E13" s="1"/>
      <c r="F13" s="1"/>
    </row>
    <row r="14" spans="1:6" x14ac:dyDescent="0.25">
      <c r="A14" s="1"/>
      <c r="B14" s="39" t="s">
        <v>72</v>
      </c>
      <c r="C14" s="12">
        <f>C13*(1+'Fane 14. Nøgletal'!C12)^2</f>
        <v>8494904.9286758248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PDb4G0qoz+DO9toVvRWUMn9BG0sPXZohMdXN7l59lZmAWEf05yXsHbXfa8YNZOgIQ+scR9HkMHcx7jPHxBbZTQ==" saltValue="fSovCh8UQRVhx1kZly+e0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-989663.31473333342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1145947.0410131738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156283.72627984034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30399274.911853924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27507122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2892152.9118539244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25894328.249444455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26561286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-666957.75055554509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242</v>
      </c>
      <c r="C31" s="96"/>
      <c r="D31" s="96"/>
      <c r="E31" s="96"/>
      <c r="F31" s="97"/>
      <c r="G31" s="1"/>
    </row>
    <row r="32" spans="1:7" x14ac:dyDescent="0.2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78141.863139920169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G5jTZisu/qZB3k0oZ96n9UWQPjGnb3F/kn5/32Fu8Q8vACAPb+vU7T7IYVuAlsfEjMBEkOf/YWUKcs+706eYQ==" saltValue="9hcHYj69WwitGsr4zl+ncg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1YLtj292ULoNfZmaQ6IROFBM3LmyZ6cujcJzkxhdXkkZEHxNmpNFx7+na/OcxOOVFjAPXkuWM24RZidvO6EmA==" saltValue="R2lCqgZJFqFKQSzK8wNuk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234</v>
      </c>
      <c r="C10" s="116">
        <v>75</v>
      </c>
      <c r="D10" s="9">
        <v>197655</v>
      </c>
      <c r="E10" s="9">
        <f>IFERROR(D10/C10,0)</f>
        <v>2635.4</v>
      </c>
      <c r="F10" s="9"/>
      <c r="G10" s="9">
        <v>3222</v>
      </c>
      <c r="H10" s="14" t="s">
        <v>3</v>
      </c>
      <c r="I10" s="1"/>
    </row>
    <row r="11" spans="1:9" x14ac:dyDescent="0.25">
      <c r="A11" s="1"/>
      <c r="B11" s="115" t="s">
        <v>234</v>
      </c>
      <c r="C11" s="116">
        <v>75</v>
      </c>
      <c r="D11" s="9">
        <v>1987167</v>
      </c>
      <c r="E11" s="9">
        <f t="shared" ref="E11" si="0">IFERROR(D11/C11,0)</f>
        <v>26495.56</v>
      </c>
      <c r="F11" s="9"/>
      <c r="G11" s="9">
        <v>32391</v>
      </c>
      <c r="H11" s="14" t="s">
        <v>3</v>
      </c>
      <c r="I11" s="1"/>
    </row>
    <row r="12" spans="1:9" x14ac:dyDescent="0.25">
      <c r="A12" s="1"/>
      <c r="B12" s="95" t="s">
        <v>231</v>
      </c>
      <c r="C12" s="96"/>
      <c r="D12" s="97"/>
      <c r="E12" s="12">
        <f>SUM(E10:E11)</f>
        <v>29130.960000000003</v>
      </c>
      <c r="F12" s="12">
        <f>SUM(F10:F11)</f>
        <v>0</v>
      </c>
      <c r="G12" s="12">
        <f>SUM(G10:G11)</f>
        <v>35613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hzn0aRdKZo8X5zvQ8q2reeZmdaZ/swALH1ypPOjFMlfB8Kz9ejbc3LJmh+pnQtoboCYM+pvgHAvQIZYpHMmRg==" saltValue="V1n64C1SQ7x1HXWvNlF88g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64743.960000000006</v>
      </c>
      <c r="F10" s="14" t="s">
        <v>3</v>
      </c>
      <c r="G10" s="1"/>
    </row>
    <row r="11" spans="1:7" x14ac:dyDescent="0.25">
      <c r="A11" s="1"/>
      <c r="B11" s="117" t="s">
        <v>239</v>
      </c>
      <c r="C11" s="24">
        <v>1398386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7" t="s">
        <v>240</v>
      </c>
      <c r="C12" s="24">
        <v>49269</v>
      </c>
      <c r="D12" s="14" t="s">
        <v>3</v>
      </c>
      <c r="E12" s="9">
        <v>55963</v>
      </c>
      <c r="F12" s="14" t="s">
        <v>3</v>
      </c>
      <c r="G12" s="1"/>
    </row>
    <row r="13" spans="1:7" x14ac:dyDescent="0.25">
      <c r="A13" s="1"/>
      <c r="B13" s="39" t="s">
        <v>63</v>
      </c>
      <c r="C13" s="12">
        <f>SUM(C10:C12)</f>
        <v>1447655</v>
      </c>
      <c r="D13" s="13" t="s">
        <v>3</v>
      </c>
      <c r="E13" s="12">
        <f>SUM(E10:E12)</f>
        <v>120706.96</v>
      </c>
      <c r="F13" s="13" t="s">
        <v>3</v>
      </c>
      <c r="G13" s="1"/>
    </row>
    <row r="14" spans="1:7" x14ac:dyDescent="0.25">
      <c r="A14" s="1"/>
      <c r="B14" s="39" t="s">
        <v>74</v>
      </c>
      <c r="C14" s="12">
        <f>C13*(1+'Fane 14. Nøgletal'!C12)</f>
        <v>1476173.8035000002</v>
      </c>
      <c r="D14" s="13" t="s">
        <v>3</v>
      </c>
      <c r="E14" s="12">
        <f>E13*(1+'Fane 14. Nøgletal'!C12)</f>
        <v>123084.88711200001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oAqDlNInxMVw4gLDya2z+v6ZX2Cfn4o76D8dyk2D8LuYqz7JRKdHb2SwGsWbMQDBN/xIPgN/HS+ZLidlskvaQ==" saltValue="GxfwaXh5ohxjtTprWqS5h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hieawyGf6ST9Wd+cKBdVyJtyMpsiwIX9B0j9VRO/YddJ0V7/CLv2DvJFneYXuK8s/BvnGqr+h26iUdQsRQJTg==" saltValue="RUIpB3AsI2QVhQYUcYSi3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79Kxk2Ca0wn6R7H1x4vnuoIJOjtc7BlbE+EkuJH9HtVI5fd9vn/vF52MCnIv/TfXuUv5OX4+tx33NrQLvdjW3Q==" saltValue="mjLV8wHg/G1oxtwtuck1h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26FqIio+VnUrYcNhwh25G4yOQqTNYTHN3lqwHhUgbIt5b4R6PNwOBphqB1ZLA7UxDUSsR4ec0Jenq3rDl8MvA==" saltValue="iA9ThYpK7NLSb05KYfd0i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-5251897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4727259.8703703703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-524637.12962962966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524637.12962962966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P9+Vb/SqeEWhGEox3G20gXiy/wvg2zkmEWos5daCdnKTM6pBtYvUtITvfKwN4UUK+FzKvzDZoO3qtSWizaX3A==" saltValue="Zd+C4MIw2LWafVKMlFO6l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F66QBlrCqlc4twg3YlowxrZ6KSk3dpehvE/RmYHOtdLS2T+YuL7H5DY8Rn9gCN8vGyy5Cfv5OOosQ7V9ZLc35g==" saltValue="IoZBZNHKy+x7DxtHEc6Fu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17733081.350349229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1476173.8035000002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123084.88711200001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331194.47102595837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-202862.273109142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-206271.10658885236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-85482.14012188268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19168918.992167313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omk.'!C14</f>
        <v>8494904.9286758248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524637.12962962966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78141.863139920169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28266602.91361269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zHoK8hWbMIJoAIcxCgRIRWN7J1WXPe3iK2IkCqcHb90Rh9QIqzzUuVLF9Qt0gH0CQBMz5cvIVadyemj/kYYlg==" saltValue="J9a5CqAvaR2ZbVbScb/XV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19168918.992167313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377627.70414569601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-201655.34796558402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-206127.95444087975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-273836.53295335587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18864926.860953189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omk.'!C14*(1+'Fane 14. Nøgletal'!C12)</f>
        <v>8662254.5557707381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27527181.416723929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+5GTju3uqS/YPCEOxdIvBd0vr4Xu8kfqifffAFj3Itfg9AeJfCKAdT1LnAPXLAf0qx72lNjJV4y6S3cSb9Hlfw==" saltValue="4oPPqi8LhTkCuJ+2+VXY7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18864926.860953189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371639.05916077783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-198457.37738498778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-205984.90164049779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-271300.94905320497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18560822.692035276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Nøgletal'!C12)^2</f>
        <v>8832900.9705194216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27393723.662554696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UrrQ33q3oUhq6FJsB3/RVPqRj6J/PtwL5RoPzpnVcfTwZy1jt4VR4hoZMImHQmjffeEZQ6NbuQgkUtSQRd7iA==" saltValue="b/uozh3q0MxqamQCfPlc0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18560822.692035276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365648.20703309495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-195258.22817756588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-205841.94811875929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-268788.84334146575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18256581.879430581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Nøgletal'!C12)^3</f>
        <v>9006909.1196386553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27263490.999069236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m2HeLRp+lA3X1jXiAcDz1LlPLZHkH9BtYzxRoWqVEtWvRRkRtnjQEm8AGRfT+Hb2igUN8unHUS3eKma4gwU6g==" saltValue="hwBXEex7garP0QMjxZwJ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17216798.871199585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180260.12791234738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479489.03544083331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302113.66178394167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-187543.3245001217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-176773.76624863621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-81263.255238720711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17733081.350349229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8217450.2312274585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49603.449454709153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524638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82219.470295283521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26606992.50132668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RuOUyA+nVV/+SpnzTDnYEHKbHq52Zd7FpeL3j7Cj5MDidAVCg3F5an8Au4L/G/cbIXeJNhhNqoowV0a3bCAEQ==" saltValue="J3QUHQZno2RAD/yBZhYhy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8936688.2985880561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178733.76597176114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8869180.5551805217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177383.61110361043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8838688.3124318104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176773.76624863621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8808300.9020136688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1505254.4274289503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206271.10658885236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10306397.722043987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206127.95444087975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10299245.082024889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205984.90164049779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10292097.405937964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205841.94811875929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keC9ercJezejSsJQAzRFF5AoeXWhuSXd6r9QrXIeGP9Fg1ah0boEcdY7cLQ734FfNMYnF96i+4yQRILF23lsg==" saltValue="W6eZTVeXWMN1ZE9YE4W7N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8574042.1146008968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78023.783242868172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8603917.764166275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78295.651653913112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8669705.1262138188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183306.52407406602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487592.40013978333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81263.255238720711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9415823.6546276398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125509.65938810642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85482.14012188268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9642131.4420195725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273836.53295335587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9552850.3187748212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271300.94905320497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9464395.892305132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268788.84334146575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yC7iCTBXgDV5y2z9KpWurqWAR7SJQPcf4sYeNT8UZfp6pSDQIxhp/pFw/5K2VjXIAAJtzRQ60HeQKTAxpwnyw==" saltValue="KGgRI3vG4J/nF+VjTJA8S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0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1.0316673891231207E-2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8o42/duzETd2POLL3CwcCqnMXV0Ku66C1OckpQOjubsm4Ceq3SV2MZVC1aX4Cn/lIhWWsDD5R5dtHJ80cmvDjw==" saltValue="RdOVwUw8IJS6GTttykmgX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2019-08-30T08:59:29Z</dcterms:modified>
</cp:coreProperties>
</file>