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rwos Vand AS (V01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2" i="37" l="1"/>
  <c r="C12" i="37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21" i="39"/>
  <c r="C20" i="39"/>
  <c r="E13" i="39"/>
  <c r="E12" i="39"/>
  <c r="E29" i="39"/>
  <c r="E28" i="39"/>
  <c r="E30" i="39" s="1"/>
  <c r="C20" i="22" s="1"/>
  <c r="C37" i="39"/>
  <c r="C36" i="39"/>
  <c r="E21" i="39"/>
  <c r="E20" i="39"/>
  <c r="E37" i="39"/>
  <c r="E36" i="39"/>
  <c r="E14" i="39" l="1"/>
  <c r="C25" i="2" s="1"/>
  <c r="C30" i="39"/>
  <c r="C19" i="22" s="1"/>
  <c r="C22" i="39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G11" i="11"/>
  <c r="C13" i="37" l="1"/>
  <c r="C10" i="2" s="1"/>
  <c r="E11" i="21"/>
  <c r="C11" i="21"/>
  <c r="E11" i="29"/>
  <c r="C11" i="29"/>
  <c r="C16" i="19"/>
  <c r="C17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C28" i="2"/>
  <c r="E13" i="37" l="1"/>
  <c r="C11" i="2" s="1"/>
  <c r="G24" i="36" s="1"/>
  <c r="G25" i="36" s="1"/>
  <c r="C14" i="15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<sst xmlns="http://schemas.openxmlformats.org/spreadsheetml/2006/main" count="598" uniqueCount="246">
  <si>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</si>
  <si>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</si>
  <si>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</si>
  <si>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</si>
  <si>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</si>
  <si>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</si>
  <si>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</si>
  <si>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</si>
  <si>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</si>
  <si>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</si>
  <si>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</si>
  <si>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</si>
  <si>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</si>
  <si>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</si>
  <si>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</si>
  <si>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</si>
  <si>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</si>
  <si>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</si>
  <si>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</si>
  <si>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</si>
  <si>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</si>
  <si>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</si>
  <si>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</si>
  <si>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</si>
  <si>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</si>
  <si>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</si>
  <si>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</si>
  <si>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</si>
  <si>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</si>
  <si>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</si>
  <si>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</si>
  <si>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</si>
  <si>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</si>
  <si>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</si>
  <si>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</si>
  <si>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</si>
  <si>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</si>
  <si>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</si>
  <si>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</si>
  <si>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</si>
  <si>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</si>
  <si>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</si>
  <si>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</si>
  <si>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</si>
  <si>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</si>
  <si>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</si>
  <si>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</si>
  <si>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</si>
  <si>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</si>
  <si>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</si>
  <si>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</si>
  <si>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</si>
  <si>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</si>
  <si>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</si>
  <si>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</si>
  <si>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</si>
  <si>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</si>
  <si>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</si>
  <si>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</si>
  <si>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</si>
  <si>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</si>
  <si>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</si>
  <si>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</si>
  <si>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</si>
  <si>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</si>
  <si>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</si>
  <si>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</si>
  <si>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</si>
  <si>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</si>
  <si>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</si>
  <si>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</si>
  <si>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</si>
  <si>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</si>
  <si>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</si>
  <si>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</si>
  <si>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</si>
  <si>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</si>
  <si>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</si>
  <si>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</si>
  <si>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</si>
  <si>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</si>
  <si>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</si>
  <si>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</si>
  <si>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</si>
  <si>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</si>
  <si>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</si>
  <si>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</si>
  <si>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</si>
  <si>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</si>
  <si>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</si>
  <si>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</si>
  <si>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</si>
  <si>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</si>
  <si>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</si>
  <si>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</si>
  <si>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</si>
  <si>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</si>
  <si>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</si>
  <si>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</si>
  <si>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</si>
  <si>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</si>
  <si>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</si>
  <si>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</si>
  <si>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</si>
  <si>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</si>
  <si>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</si>
  <si>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</si>
  <si>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</si>
  <si>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</si>
  <si>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</si>
  <si>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</si>
  <si>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</si>
  <si>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</si>
  <si>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</si>
  <si>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</si>
  <si>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</si>
  <si>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</si>
  <si>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</si>
  <si>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</si>
  <si>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</si>
  <si>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</si>
  <si>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</si>
  <si>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</si>
  <si>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</si>
  <si>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</si>
  <si>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</si>
  <si>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</si>
  <si>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</si>
  <si>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</si>
  <si>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</si>
  <si>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</si>
  <si>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</si>
  <si>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</si>
  <si>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</si>
  <si>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</si>
  <si>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</si>
  <si>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</si>
  <si>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</si>
  <si>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</si>
  <si>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</si>
  <si>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</si>
  <si>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</si>
  <si>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</si>
  <si>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</si>
  <si>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</si>
  <si>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</si>
  <si>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</si>
  <si>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</si>
  <si>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</si>
  <si>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</si>
  <si>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</si>
  <si>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</si>
  <si>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</si>
  <si>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</si>
  <si>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</si>
  <si>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</si>
  <si>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</si>
  <si>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</si>
  <si>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</si>
  <si>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</si>
  <si>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</si>
  <si>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</si>
  <si>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</si>
  <si>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</si>
  <si>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</si>
  <si>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</si>
  <si>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</si>
  <si>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</si>
  <si>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</si>
  <si>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</si>
  <si>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</si>
  <si>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</si>
  <si>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</si>
  <si>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</si>
  <si>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</si>
  <si>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</si>
  <si>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</si>
  <si>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</si>
  <si>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</si>
  <si>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</si>
  <si>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</si>
  <si>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</si>
  <si>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</si>
  <si>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</si>
  <si>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</si>
  <si>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</si>
  <si>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</si>
  <si>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</si>
  <si>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</si>
  <si>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</si>
  <si>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</si>
  <si>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</si>
  <si>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</si>
  <si>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</si>
  <si>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</si>
  <si>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</si>
  <si>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</si>
  <si>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</si>
  <si>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</si>
  <si>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</si>
  <si>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</si>
  <si>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</si>
  <si>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</si>
  <si>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</si>
  <si>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</si>
  <si>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</si>
  <si>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</si>
  <si>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</si>
  <si>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</si>
  <si>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</si>
  <si>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</si>
  <si>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</si>
  <si>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</si>
  <si>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</si>
  <si>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</si>
  <si>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</si>
  <si>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</si>
  <si>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</si>
  <si>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</si>
  <si>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</si>
  <si>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</si>
  <si>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</si>
  <si>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</si>
  <si>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</si>
  <si>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</si>
  <si>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</si>
  <si>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</si>
  <si>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</si>
  <si>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</si>
  <si>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</si>
  <si>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</si>
  <si>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</si>
  <si>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</si>
  <si>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</si>
  <si>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</si>
  <si>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</si>
  <si>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</si>
  <si>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</si>
  <si>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</si>
  <si>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</si>
  <si>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Selskabsskatter</t>
  </si>
  <si>
    <t>Erstatninger</t>
  </si>
  <si>
    <t>Ingen engangstillæg</t>
  </si>
  <si>
    <t>Til indregning i den økonomiske ramme for 2020</t>
  </si>
  <si>
    <t>Tillæg/fradrag i den økonomiske ramme for 2020</t>
  </si>
  <si>
    <t>Byggemodninger og nye tilslutninger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</si>
</sst>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uqr3Ha5HcDP0vg64lQceYjBYLI0686WIirisbCQYrUQNpG0mJNp5GDqkSuQJ1eHNpunna7Xb9le5oM4iSYTrLQ==" saltValue="cMcE7jifS4cxg0HgWveQZw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236</v>
      </c>
      <c r="C10" s="9">
        <v>7518342</v>
      </c>
      <c r="D10" s="14" t="s">
        <v>3</v>
      </c>
      <c r="E10" s="1"/>
      <c r="F10" s="1"/>
    </row>
    <row r="11" spans="1:6" x14ac:dyDescent="0.25">
      <c r="A11" s="1"/>
      <c r="B11" s="48" t="s">
        <v>237</v>
      </c>
      <c r="C11" s="9">
        <v>37432</v>
      </c>
      <c r="D11" s="14" t="s">
        <v>3</v>
      </c>
      <c r="E11" s="1"/>
      <c r="F11" s="1"/>
    </row>
    <row r="12" spans="1:6" ht="26.25" x14ac:dyDescent="0.25">
      <c r="A12" s="1"/>
      <c r="B12" s="44" t="s">
        <v>238</v>
      </c>
      <c r="C12" s="9">
        <v>5492</v>
      </c>
      <c r="D12" s="14" t="s">
        <v>3</v>
      </c>
      <c r="E12" s="1"/>
      <c r="F12" s="1"/>
    </row>
    <row r="13" spans="1:6" x14ac:dyDescent="0.25">
      <c r="A13" s="1"/>
      <c r="B13" s="44" t="s">
        <v>239</v>
      </c>
      <c r="C13" s="9">
        <v>65809</v>
      </c>
      <c r="D13" s="14" t="s">
        <v>3</v>
      </c>
      <c r="E13" s="1"/>
      <c r="F13" s="1"/>
    </row>
    <row r="14" spans="1:6" x14ac:dyDescent="0.25">
      <c r="A14" s="1"/>
      <c r="B14" s="44" t="s">
        <v>240</v>
      </c>
      <c r="C14" s="9">
        <v>700000</v>
      </c>
      <c r="D14" s="14" t="s">
        <v>3</v>
      </c>
      <c r="E14" s="1"/>
      <c r="F14" s="1"/>
    </row>
    <row r="15" spans="1:6" x14ac:dyDescent="0.25">
      <c r="A15" s="1"/>
      <c r="B15" s="48" t="s">
        <v>241</v>
      </c>
      <c r="C15" s="9">
        <v>134660</v>
      </c>
      <c r="D15" s="14" t="s">
        <v>3</v>
      </c>
      <c r="E15" s="1"/>
      <c r="F15" s="1"/>
    </row>
    <row r="16" spans="1:6" x14ac:dyDescent="0.25">
      <c r="A16" s="1"/>
      <c r="B16" s="39" t="s">
        <v>71</v>
      </c>
      <c r="C16" s="12">
        <f>SUM(C10:C15)</f>
        <v>8461735</v>
      </c>
      <c r="D16" s="13" t="s">
        <v>3</v>
      </c>
      <c r="E16" s="1"/>
      <c r="F16" s="1"/>
    </row>
    <row r="17" spans="1:6" x14ac:dyDescent="0.25">
      <c r="A17" s="1"/>
      <c r="B17" s="39" t="s">
        <v>72</v>
      </c>
      <c r="C17" s="12">
        <f>C16*(1+'Fane 14. Nøgletal'!C12)^2</f>
        <v>8798411.2737361509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qRkM0QYyHWJR/n//M+vMBAHIpoh9Wj4p66c3OBgKoEq41vJa7UmKSJU/nFC2GBmIhfKg2J0pzepwEbTFs/BnhQ==" saltValue="9487ut+3ePeOxaOcIisfs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-1076903.4679666667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3203031.9499023333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2126128.4819356669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21664063.454130728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20424977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1239086.4541307278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20247643.094812665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19690044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557599.09481266513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243</v>
      </c>
      <c r="C31" s="96"/>
      <c r="D31" s="96"/>
      <c r="E31" s="96"/>
      <c r="F31" s="97"/>
      <c r="G31" s="1"/>
    </row>
    <row r="32" spans="1:7" x14ac:dyDescent="0.25">
      <c r="A32" s="1"/>
      <c r="B32" s="106" t="s">
        <v>244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1063064.2409678334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+vuztTw9GhbMUmGpmns0fAAeLg9HZd09rka2qh/mayMTV45/DwZkj4KSvG1T2AKeGjJpTvrJXa0iZm3fA2qO+w==" saltValue="87+LczRD80q+Dvz9nyysbQ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F2BhGVv1Jqjx9A6ozEiAn5kLM1y2lhqD5zBCJ7jREHDk8pOKH0TFmg7U6EDpAp51s8M2+UW4V1xw/gk+ZZ5tJA==" saltValue="KbfbCsYf5T7v98pUEHoIR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5" t="s">
        <v>234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jMw3qRxQlv3+97fwpKzsoXE+a8wTctYdWCL8i0QlVG25sPQWClOv+w/hloNkI+VRAar2Oa8wUW0N3gyhSK7Sw==" saltValue="q9DtnSZTiC7dtTZYj7mKF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235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27" t="s">
        <v>245</v>
      </c>
      <c r="C11" s="24">
        <v>0</v>
      </c>
      <c r="D11" s="14" t="s">
        <v>3</v>
      </c>
      <c r="E11" s="9">
        <v>90801</v>
      </c>
      <c r="F11" s="14" t="s">
        <v>3</v>
      </c>
      <c r="G11" s="1"/>
    </row>
    <row r="12" spans="1:7" x14ac:dyDescent="0.25">
      <c r="A12" s="1"/>
      <c r="B12" s="39" t="s">
        <v>63</v>
      </c>
      <c r="C12" s="12">
        <f>SUM(C10:C11)</f>
        <v>0</v>
      </c>
      <c r="D12" s="13" t="s">
        <v>3</v>
      </c>
      <c r="E12" s="12">
        <f>SUM(E10:E11)</f>
        <v>90801</v>
      </c>
      <c r="F12" s="13" t="s">
        <v>3</v>
      </c>
      <c r="G12" s="1"/>
    </row>
    <row r="13" spans="1:7" x14ac:dyDescent="0.25">
      <c r="A13" s="1"/>
      <c r="B13" s="39" t="s">
        <v>74</v>
      </c>
      <c r="C13" s="12">
        <f>C12*(1+'Fane 14. Nøgletal'!C12)</f>
        <v>0</v>
      </c>
      <c r="D13" s="13" t="s">
        <v>3</v>
      </c>
      <c r="E13" s="12">
        <f>E12*(1+'Fane 14. Nøgletal'!C12)</f>
        <v>92589.779699999999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lHNl751uZN1SUrOjchfemcHykmRW+oWA1wewiOmJhj99mUiz3AoiLYRtvXg3fPsoBhKsbCUqQT49L8VO4gjo2A==" saltValue="db27bCXezu1e0liWr4Aa6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245</v>
      </c>
      <c r="C10" s="24">
        <v>114056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114056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-500.73092849073976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-2281.12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115701.53492943991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242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242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242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UfIUUnPWQeEdivRvOWiTLxxuPnmCdLX/2Q33bLNxfHn/PKtZ2C17xu9dJ/wbRbLO3EfNpjCi4pe/0jedmx1IA==" saltValue="LQYDkgt7w2UqjMQDu5KjP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ktz0KENKXVsuUbmhvxeQn/D9FgTPjZL68cCLnl1uwYvTNe6j+UCjYS0HDAmhYa/tXO4Hj2DtLgb2PB2oCOjBYA==" saltValue="7nPCLM9ENg74F3IHM8C/D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C3UhdPn7bycHmx15WDY0n/RJfIAZwvPuC0BolRzMy4Ba20r+ue+U/vB0PMdfA3i8Uhkoy1iucREl3cXD3hE1Kg==" saltValue="yUobLLMHA/cSDIU8UpPpq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2764207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-2764207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0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hHa9BGsVQmA//vfqIrBNjzzLNKIoIUgYa8Y0YadHg159RkJySggmd92kp5f0+B1bwZTOojYzDHAaNPsWRVfjQ==" saltValue="3eqhaxkABTRMvEYCgzOow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KziS5h53YpAR8adeDAVnF5FbrSKgFS38Kam8T/CNrdq2GgkXVvhfc6un++qOOaP8U+t4zNn5r59ZY1PSJiondg==" saltValue="VIKQmi8d9ohih57+wIwZC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11579491.457255712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92589.779699999999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197517.4242877115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-52110.149036060015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-114522.99909661335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-58371.447036976024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11644594.066073775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omk.'!C17</f>
        <v>8798411.2737361509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115701.53492943991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115701.53492943991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1063064.2409678334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21621771.115707196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1PsV9ZAqM6EP5dvHTvqQDCiNJvB4DKh0Ms8SMie7LbW3jnysPk9yUe7rStxm5ZhbIRp+ElpZPBYRZx+ycWJ+w==" saltValue="3+Pl7C+ysVPGiZYC2QFly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11644594.066073775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229398.50310165336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-52129.439258393737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-114443.52013524029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-186418.04327952547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11521001.566502269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omk.'!C17*(1+'Fane 14. Nøgletal'!C12)</f>
        <v>8971739.9758287538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20492741.542331025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aM7QdTbIhxk4JeIoprkofqUPdaQE9VQXVLdMiIbDi2QrvHM91ZUPi/uwbGrnoiOE5Stzcz92L6iLET00K8EE4g==" saltValue="ITvjcAIYqqRss5WYHCesh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11521001.566502269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226963.73086009469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-51576.151813365774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-114364.09633226645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-184691.90913613958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11397333.140080594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14. Nøgletal'!C12)^2</f>
        <v>9148483.2533525806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20545816.393433176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yI/zlfvJIi8DkCR89yaG9uliJdoiAi1vUkwWWhOuvHOZPpEG9S54B7LS3PbhMXohEpqo2DEROWkqzaxy6YcHtA==" saltValue="T5htBndPMSWAoFPfSTF38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11397333.140080594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224527.46285958769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-51022.524466053386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-114284.72764941186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-182981.75809733171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11273571.592727385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14. Nøgletal'!C12)^3</f>
        <v>9328708.3734436259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20602279.966171011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ujb4MAshIsbH+UUOfRsvA85DCkgVJeJ56Xjsz1DiInDE6fNBp39WTc0Je8xd/UUdTKW9NIoZPxYS0k/iaSmaJQ==" saltValue="YV6V2LhvIrD65PN/T0SR3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11666213.89350995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0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-60878.282715757457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0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196130.17182242183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-51811.030711942476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-114918.08748137431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-55245.207167585133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11579491.457255712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8249181.1481703082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38301.196635479049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0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1118537.1741869911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20985510.976248488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lg5BrvcxPnY25pkoUSLr9NPixT6LPciE45D3gPvw8VFiThOLgOrICh40eianueMCarbd7l2tFc4ruQ0OtdLaHw==" saltValue="azUqqNkcWC00B2GguPXRNA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5809612.7580742743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116192.25516148549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5765726.9432997806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115314.53886599561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5745904.3740687156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114918.08748137431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5726149.954830667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114522.99909661335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5722176.0067620147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114443.52013524029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5718204.8166133221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114364.09633226645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5714236.3824705929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114284.72764941186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F3cAIwyUBGMjFFqkNhpKTzLrICq3+c2DoujyDkOFIHHweqD1EotlVZCsoA6HXWOuz4FtOUuvL57CGIxr2CjXw==" saltValue="Td2BC62q+WAt1WX8KJl6ww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6341180.5936294496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57704.743402027991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6363275.9935253086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57905.811541080308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6411930.9380597612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-61907.125693653754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55245.207167585133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6401160.3636263767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94413.798360090004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58371.447036976024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6564015.6084339954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186418.04327952547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6503236.2371880133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184691.90913613958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6443019.6513144961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182981.75809733171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XT4kOWDcUpPgJvTlpXMaVuIk/JZkR4f4OocHIrUxWXNmeAWx8u+ST1qOqYNqLYIuj9BsTzhdfLcbtEO4m7DFg==" saltValue="yAcjfwJqj527FRgN5r+9iw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1.1930773082963943E-2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4.3902199664264899E-3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yf1iFG8C27KTju6grt+4K56qW/rsTaM8UdQVIfwg1uzp/vF8EkQlEp5JN2ggbAS46kGFsrXTwbB/kPTX+TWnyg==" saltValue="SPiyBNWYr6DDvIvZpRdgl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2019-09-02T11:42:38Z</dcterms:modified>
</cp:coreProperties>
</file>