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yning Helsingør Vand AS (V05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C37" i="39"/>
  <c r="C36" i="39"/>
  <c r="E21" i="39"/>
  <c r="E20" i="39"/>
  <c r="E37" i="39"/>
  <c r="E36" i="39"/>
  <c r="E30" i="39" l="1"/>
  <c r="C20" i="22" s="1"/>
  <c r="C22" i="39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<sst xmlns="http://schemas.openxmlformats.org/spreadsheetml/2006/main" count="591" uniqueCount="243">
  <si>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</si>
  <si>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</si>
  <si>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</si>
  <si>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</si>
  <si>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</si>
  <si>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</si>
  <si>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</si>
  <si>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</si>
  <si>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</si>
  <si>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</si>
  <si>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</si>
  <si>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</si>
  <si>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</si>
  <si>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</si>
  <si>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</si>
  <si>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</si>
  <si>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</si>
  <si>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</si>
  <si>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</si>
  <si>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</si>
  <si>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</si>
  <si>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</si>
  <si>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</si>
  <si>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</si>
  <si>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</si>
  <si>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</si>
  <si>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</si>
  <si>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</si>
  <si>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</si>
  <si>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</si>
  <si>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</si>
  <si>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</si>
  <si>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</si>
  <si>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</si>
  <si>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</si>
  <si>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</si>
  <si>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</si>
  <si>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</si>
  <si>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</si>
  <si>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</si>
  <si>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</si>
  <si>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</si>
  <si>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</si>
  <si>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</si>
  <si>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</si>
  <si>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</si>
  <si>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</si>
  <si>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</si>
  <si>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</si>
  <si>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</si>
  <si>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</si>
  <si>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</si>
  <si>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</si>
  <si>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</si>
  <si>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</si>
  <si>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</si>
  <si>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</si>
  <si>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</si>
  <si>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</si>
  <si>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</si>
  <si>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</si>
  <si>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</si>
  <si>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</si>
  <si>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</si>
  <si>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</si>
  <si>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</si>
  <si>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</si>
  <si>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</si>
  <si>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</si>
  <si>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</si>
  <si>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</si>
  <si>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</si>
  <si>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</si>
  <si>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</si>
  <si>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</si>
  <si>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</si>
  <si>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</si>
  <si>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</si>
  <si>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</si>
  <si>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</si>
  <si>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</si>
  <si>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</si>
  <si>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</si>
  <si>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</si>
  <si>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</si>
  <si>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</si>
  <si>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</si>
  <si>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</si>
  <si>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</si>
  <si>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</si>
  <si>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</si>
  <si>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</si>
  <si>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</si>
  <si>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</si>
  <si>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</si>
  <si>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</si>
  <si>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</si>
  <si>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</si>
  <si>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</si>
  <si>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</si>
  <si>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</si>
  <si>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</si>
  <si>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</si>
  <si>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</si>
  <si>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</si>
  <si>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</si>
  <si>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</si>
  <si>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</si>
  <si>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</si>
  <si>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</si>
  <si>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</si>
  <si>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</si>
  <si>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</si>
  <si>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</si>
  <si>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</si>
  <si>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</si>
  <si>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</si>
  <si>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</si>
  <si>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</si>
  <si>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</si>
  <si>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</si>
  <si>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</si>
  <si>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</si>
  <si>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</si>
  <si>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</si>
  <si>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</si>
  <si>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</si>
  <si>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</si>
  <si>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</si>
  <si>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</si>
  <si>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</si>
  <si>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</si>
  <si>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</si>
  <si>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</si>
  <si>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</si>
  <si>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</si>
  <si>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</si>
  <si>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</si>
  <si>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</si>
  <si>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</si>
  <si>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</si>
  <si>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</si>
  <si>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</si>
  <si>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</si>
  <si>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</si>
  <si>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</si>
  <si>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</si>
  <si>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</si>
  <si>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</si>
  <si>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</si>
  <si>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</si>
  <si>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</si>
  <si>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</si>
  <si>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</si>
  <si>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</si>
  <si>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</si>
  <si>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</si>
  <si>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</si>
  <si>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</si>
  <si>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</si>
  <si>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</si>
  <si>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</si>
  <si>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</si>
  <si>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</si>
  <si>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</si>
  <si>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</si>
  <si>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</si>
  <si>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</si>
  <si>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</si>
  <si>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</si>
  <si>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</si>
  <si>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</si>
  <si>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</si>
  <si>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</si>
  <si>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</si>
  <si>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</si>
  <si>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</si>
  <si>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</si>
  <si>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</si>
  <si>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</si>
  <si>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</si>
  <si>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</si>
  <si>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</si>
  <si>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</si>
  <si>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</si>
  <si>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</si>
  <si>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</si>
  <si>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</si>
  <si>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</si>
  <si>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</si>
  <si>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</si>
  <si>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</si>
  <si>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</si>
  <si>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</si>
  <si>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</si>
  <si>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</si>
  <si>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</si>
  <si>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</si>
  <si>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</si>
  <si>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</si>
  <si>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</si>
  <si>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</si>
  <si>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</si>
  <si>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</si>
  <si>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</si>
  <si>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</si>
  <si>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</si>
  <si>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</si>
  <si>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</si>
  <si>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</si>
  <si>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</si>
  <si>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</si>
  <si>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</si>
  <si>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</si>
  <si>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</si>
  <si>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</si>
  <si>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</si>
  <si>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</si>
  <si>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</si>
  <si>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</si>
  <si>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</si>
  <si>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</si>
  <si>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</si>
  <si>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</si>
  <si>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</si>
  <si>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</si>
  <si>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</si>
  <si>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</si>
  <si>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</si>
  <si>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</si>
  <si>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</si>
  <si>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</si>
  <si>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</si>
  <si>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</si>
  <si>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</si>
  <si>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</si>
  <si>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</si>
  <si>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Selskabsskatter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</si>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</sst>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  <sheetName val="Ark1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6" t="s">
        <v>4</v>
      </c>
      <c r="E6" s="66"/>
      <c r="F6" s="66"/>
      <c r="G6" s="66"/>
      <c r="H6" s="3"/>
      <c r="I6" s="1"/>
    </row>
    <row r="7" spans="1:9" ht="15" customHeight="1" x14ac:dyDescent="0.25">
      <c r="A7" s="1"/>
      <c r="B7" s="1"/>
      <c r="C7" s="3"/>
      <c r="D7" s="66"/>
      <c r="E7" s="66"/>
      <c r="F7" s="66"/>
      <c r="G7" s="66"/>
      <c r="H7" s="3"/>
      <c r="I7" s="1"/>
    </row>
    <row r="8" spans="1:9" ht="15.75" x14ac:dyDescent="0.25">
      <c r="A8" s="1"/>
      <c r="B8" s="1"/>
      <c r="C8" s="4"/>
      <c r="D8" s="68" t="s">
        <v>192</v>
      </c>
      <c r="E8" s="68"/>
      <c r="F8" s="68"/>
      <c r="G8" s="6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7" t="s">
        <v>5</v>
      </c>
      <c r="E11" s="67"/>
      <c r="F11" s="67"/>
      <c r="G11" s="6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56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22</v>
      </c>
      <c r="D14" s="63" t="s">
        <v>177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55</v>
      </c>
      <c r="D15" s="63" t="s">
        <v>133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57</v>
      </c>
      <c r="D16" s="63" t="s">
        <v>134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224</v>
      </c>
      <c r="D17" s="63" t="s">
        <v>66</v>
      </c>
      <c r="E17" s="64"/>
      <c r="F17" s="64"/>
      <c r="G17" s="65"/>
      <c r="H17" s="1"/>
      <c r="I17" s="1"/>
    </row>
    <row r="18" spans="1:9" x14ac:dyDescent="0.25">
      <c r="A18" s="1"/>
      <c r="B18" s="1"/>
      <c r="C18" s="34" t="s">
        <v>196</v>
      </c>
      <c r="D18" s="69" t="s">
        <v>162</v>
      </c>
      <c r="E18" s="70"/>
      <c r="F18" s="70"/>
      <c r="G18" s="71"/>
      <c r="H18" s="1"/>
      <c r="I18" s="1"/>
    </row>
    <row r="19" spans="1:9" x14ac:dyDescent="0.25">
      <c r="A19" s="1"/>
      <c r="B19" s="1"/>
      <c r="C19" s="34" t="s">
        <v>197</v>
      </c>
      <c r="D19" s="69" t="s">
        <v>163</v>
      </c>
      <c r="E19" s="70"/>
      <c r="F19" s="70"/>
      <c r="G19" s="71"/>
      <c r="H19" s="1"/>
      <c r="I19" s="1"/>
    </row>
    <row r="20" spans="1:9" x14ac:dyDescent="0.25">
      <c r="A20" s="1"/>
      <c r="B20" s="1"/>
      <c r="C20" s="34" t="s">
        <v>7</v>
      </c>
      <c r="D20" s="69" t="s">
        <v>10</v>
      </c>
      <c r="E20" s="70"/>
      <c r="F20" s="70"/>
      <c r="G20" s="71"/>
      <c r="H20" s="1"/>
      <c r="I20" s="1"/>
    </row>
    <row r="21" spans="1:9" x14ac:dyDescent="0.25">
      <c r="A21" s="1"/>
      <c r="B21" s="1"/>
      <c r="C21" s="6" t="s">
        <v>198</v>
      </c>
      <c r="D21" s="60" t="s">
        <v>17</v>
      </c>
      <c r="E21" s="61"/>
      <c r="F21" s="61"/>
      <c r="G21" s="62"/>
      <c r="H21" s="1"/>
      <c r="I21" s="1"/>
    </row>
    <row r="22" spans="1:9" x14ac:dyDescent="0.25">
      <c r="A22" s="1"/>
      <c r="B22" s="1"/>
      <c r="C22" s="6" t="s">
        <v>140</v>
      </c>
      <c r="D22" s="54" t="s">
        <v>161</v>
      </c>
      <c r="E22" s="55"/>
      <c r="F22" s="55"/>
      <c r="G22" s="56"/>
      <c r="H22" s="1"/>
      <c r="I22" s="1"/>
    </row>
    <row r="23" spans="1:9" x14ac:dyDescent="0.25">
      <c r="A23" s="1"/>
      <c r="B23" s="1"/>
      <c r="C23" s="6" t="s">
        <v>8</v>
      </c>
      <c r="D23" s="54" t="s">
        <v>225</v>
      </c>
      <c r="E23" s="55"/>
      <c r="F23" s="55"/>
      <c r="G23" s="56"/>
      <c r="H23" s="1"/>
      <c r="I23" s="1"/>
    </row>
    <row r="24" spans="1:9" x14ac:dyDescent="0.25">
      <c r="A24" s="1"/>
      <c r="B24" s="1"/>
      <c r="C24" s="6" t="s">
        <v>9</v>
      </c>
      <c r="D24" s="54" t="s">
        <v>58</v>
      </c>
      <c r="E24" s="55"/>
      <c r="F24" s="55"/>
      <c r="G24" s="56"/>
      <c r="H24" s="1"/>
      <c r="I24" s="1"/>
    </row>
    <row r="25" spans="1:9" x14ac:dyDescent="0.25">
      <c r="A25" s="1"/>
      <c r="B25" s="1"/>
      <c r="C25" s="6" t="s">
        <v>199</v>
      </c>
      <c r="D25" s="54" t="s">
        <v>141</v>
      </c>
      <c r="E25" s="55"/>
      <c r="F25" s="55"/>
      <c r="G25" s="56"/>
      <c r="H25" s="1"/>
      <c r="I25" s="1"/>
    </row>
    <row r="26" spans="1:9" x14ac:dyDescent="0.25">
      <c r="A26" s="1"/>
      <c r="B26" s="1"/>
      <c r="C26" s="6" t="s">
        <v>200</v>
      </c>
      <c r="D26" s="54" t="s">
        <v>142</v>
      </c>
      <c r="E26" s="55"/>
      <c r="F26" s="55"/>
      <c r="G26" s="56"/>
      <c r="H26" s="1"/>
      <c r="I26" s="1"/>
    </row>
    <row r="27" spans="1:9" x14ac:dyDescent="0.25">
      <c r="A27" s="1"/>
      <c r="B27" s="1"/>
      <c r="C27" s="6" t="s">
        <v>201</v>
      </c>
      <c r="D27" s="54" t="s">
        <v>59</v>
      </c>
      <c r="E27" s="55"/>
      <c r="F27" s="55"/>
      <c r="G27" s="56"/>
      <c r="H27" s="1"/>
      <c r="I27" s="1"/>
    </row>
    <row r="28" spans="1:9" x14ac:dyDescent="0.25">
      <c r="A28" s="1"/>
      <c r="B28" s="1"/>
      <c r="C28" s="6" t="s">
        <v>183</v>
      </c>
      <c r="D28" s="54" t="s">
        <v>60</v>
      </c>
      <c r="E28" s="55"/>
      <c r="F28" s="55"/>
      <c r="G28" s="56"/>
      <c r="H28" s="1"/>
      <c r="I28" s="1"/>
    </row>
    <row r="29" spans="1:9" x14ac:dyDescent="0.25">
      <c r="A29" s="1"/>
      <c r="B29" s="1"/>
      <c r="C29" s="6" t="s">
        <v>61</v>
      </c>
      <c r="D29" s="51" t="s">
        <v>11</v>
      </c>
      <c r="E29" s="52"/>
      <c r="F29" s="52"/>
      <c r="G29" s="53"/>
      <c r="H29" s="1"/>
      <c r="I29" s="1"/>
    </row>
    <row r="30" spans="1:9" x14ac:dyDescent="0.25">
      <c r="A30" s="1"/>
      <c r="B30" s="1"/>
      <c r="C30" s="6" t="s">
        <v>62</v>
      </c>
      <c r="D30" s="57" t="s">
        <v>184</v>
      </c>
      <c r="E30" s="58"/>
      <c r="F30" s="58"/>
      <c r="G30" s="59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lkDVOIIkvgNNaAC+acyN1/0BGNFr1+hOfujVqe+0Z21+ofqNw8VQhl1j1jSF07VHVpJ2IsxnRTPphApWaCJBsQ==" saltValue="3LTx8plkCcmX4m7GbMyw7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16213651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55353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286842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338719</v>
      </c>
      <c r="D13" s="14" t="s">
        <v>3</v>
      </c>
      <c r="E13" s="1"/>
      <c r="F13" s="1"/>
    </row>
    <row r="14" spans="1:6" x14ac:dyDescent="0.25">
      <c r="A14" s="1"/>
      <c r="B14" s="46" t="s">
        <v>71</v>
      </c>
      <c r="C14" s="12">
        <f>SUM(C10:C13)</f>
        <v>16894565</v>
      </c>
      <c r="D14" s="13" t="s">
        <v>3</v>
      </c>
      <c r="E14" s="1"/>
      <c r="F14" s="1"/>
    </row>
    <row r="15" spans="1:6" x14ac:dyDescent="0.25">
      <c r="A15" s="1"/>
      <c r="B15" s="46" t="s">
        <v>72</v>
      </c>
      <c r="C15" s="12">
        <f>C14*(1+'Fane 14. Nøgletal'!C12)^2</f>
        <v>17566767.472730853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N8CYRe7fDtnnzxF08s6osAsYaHMVouEk9DPrj2zcG9Uj3BXmoaydB2/HY7L5n+WBm4ijOpUTDbS2b8MaC1dbw==" saltValue="kmNWBk+3UbLA/2xkSW7JG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205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99619.728000000119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1454642.5649167746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1554262.2929167747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6" t="s">
        <v>188</v>
      </c>
      <c r="C11" s="87"/>
      <c r="D11" s="87"/>
      <c r="E11" s="87"/>
      <c r="F11" s="8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66856641.240569234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52578382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14278259.240569234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6" t="s">
        <v>189</v>
      </c>
      <c r="C20" s="87"/>
      <c r="D20" s="87"/>
      <c r="E20" s="87"/>
      <c r="F20" s="8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60850460.992809281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58030836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2819624.9928092808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241</v>
      </c>
      <c r="C31" s="96"/>
      <c r="D31" s="96"/>
      <c r="E31" s="96"/>
      <c r="F31" s="97"/>
      <c r="G31" s="1"/>
    </row>
    <row r="32" spans="1:7" x14ac:dyDescent="0.25">
      <c r="A32" s="1"/>
      <c r="B32" s="106" t="s">
        <v>242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777131.14645838737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s6jA7wks8I5GmuZ2XS5WAtkpUtUT2eoS9nK9oxJ5F/qNttWbBex/S7c+gHvvKP+EHm2kTq5QleF0CLAiaSrBQ==" saltValue="8VUDzOheWPDMgTawgITch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2" t="s">
        <v>228</v>
      </c>
      <c r="C3" s="82"/>
      <c r="D3" s="82"/>
      <c r="E3" s="82"/>
      <c r="F3" s="82"/>
      <c r="G3" s="1"/>
    </row>
    <row r="4" spans="1:7" ht="1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92" t="s">
        <v>164</v>
      </c>
      <c r="C9" s="93"/>
      <c r="D9" s="94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H5y8fHB91JN+fo1D23EEXjlYVo2vvVrZWlh6Zp91tr/kn5JMdA0bqgpdF5zlRNP6IA2DGH9IYO51eATUyF7cw==" saltValue="6u/yD+M6PRPFskrRhM/GE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115" t="s">
        <v>239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38fyCg6Fq+RvSkIvYznSGgVhaM6XjYKGNU7eYPKAJCsP3E+xWGWShZI0Hj09Rko0iv//oteu5Fkpiyaby+2EGQ==" saltValue="rozGw7irTN0cmQ5IEGqVp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240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6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Gl5J2ngZpTw6qETkf5q4E3A5FD3Fk59m87FD3tbimlFNl3vGvhm1hZSwKcHrRKpty8A4Pis/bsP9PWBL+zR4g==" saltValue="PRBDIPHYcqK/LV4b0PUWD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238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238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238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238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FxXPngkozVGKtLQB9XfOHeTcru7a9w/RA+oqfJIPjFnrErYtH6TJ55JcUVql1vk/8eD/w2dLeIaIZ9FIlNndgA==" saltValue="LgKfDZHoOx3PS1QbeJX2C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208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32</v>
      </c>
      <c r="C9" s="92" t="s">
        <v>16</v>
      </c>
      <c r="D9" s="94"/>
      <c r="E9" s="92" t="s">
        <v>47</v>
      </c>
      <c r="F9" s="94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NMocxhebJT2+czP6xytpZrSW3afmuihkEl+zXT2yXplS4tL6HKAIgPnOBD54wo/YDhE6ioOg/LIYnR/6j4ZBRg==" saltValue="aLeTp8HrMrqq9ipvBW8Ja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209</v>
      </c>
      <c r="C3" s="82"/>
      <c r="D3" s="82"/>
      <c r="E3" s="82"/>
      <c r="F3" s="82"/>
      <c r="G3" s="1"/>
    </row>
    <row r="4" spans="1:7" ht="25.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oZg5h8uHRpAvz4nHTlAoahZU/Lwa9Knh78/EanhIWxADFWcrY7vc6zPLZoYdOKLKpjrD0bQlLcOG/c4pGZ5LA==" saltValue="kUKiT6BMzEXmFz4Bg4lhQ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-7670000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7670000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zmhv1I2OWG2xeoxmXbVImPSG9oWpkd7CrVl9tdjgAzLze/RMY8lxQ/p/lXPCtafgGuFQ+MOnjS+0TLcfQaGrw==" saltValue="Otc1THQx0A8EV0VaUk5aC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2" t="s">
        <v>54</v>
      </c>
      <c r="C3" s="82"/>
      <c r="D3" s="1"/>
    </row>
    <row r="4" spans="1:4" ht="25.5" customHeight="1" x14ac:dyDescent="0.25">
      <c r="A4" s="1"/>
      <c r="B4" s="82"/>
      <c r="C4" s="8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bsp9hQYMfmwIfWCDJZPOZnt3lUntSJTlHUfP0wYrIZ/JTLXXuJUxy84+GbEjKcPYN24n8/MmU1PHN8eKYVTSYg==" saltValue="BZh4HavQJknb+XT2VDAQo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40929906.981614649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691715.42798928753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-766115.31020628428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-413807.33914090367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-199363.39359656931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40242336.366660178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omk.'!C15</f>
        <v>17566767.472730853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777131.14645838737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58586234.985849418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8sKVJiqLZWcqdqkWHNn+R93nkBl4Nhz52/qzXY3gmQwXWi524wpi1fRq6bAqJiu+/TTyiXpSVGKmha7FrZh7g==" saltValue="BtxD3xwMQC/k4w+Zzl95o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40242336.366660178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792774.02642320551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-755319.57929857518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-413520.15684753994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-657842.65583546297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39208428.001101807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omk.'!C15*(1+'Fane 14. Nøgletal'!C12)</f>
        <v>17912832.791943651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57121260.793045461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5y29OTQMGR7twDXzcFF5hIxpsRS/AO4qiyHlhj1qElutiY22usaxWkGy8VtIij5KA+5SgCbaXAHigt+5gUy2bw==" saltValue="XtaWyt0D0REdUeMfk+CYe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39208428.001101807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772406.03162170551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-735913.86625568604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-413233.17385868775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-651751.37492060754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38179935.617688529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Nøgletal'!C12)^2</f>
        <v>18265715.597944941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56445651.215633467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uiey1okyzr/5nCK4TiP/yhBlo55Ft9rhzYROQE3fww2Hye3c/m/R05/4t/mOcMGFfcz3l9dO2b5jeCtwqKhqQ==" saltValue="419TaIZRR4QYLWwiXxLtO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38179935.617688529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752144.73166846402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-716609.80728471896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-412946.3900360298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-645716.49609955784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37156807.655936681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omk.'!C15*(1+'Fane 14. Nøgletal'!C12)^3</f>
        <v>18625550.195224456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55782357.851161137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cKHkd0ZEF7idVyR/VJuXl8FQauDsDrG84MDImlCsonolpY3Py52tY16ehqPGZseO0/WMdcXCmXopUPRC2Uy+MA==" saltValue="KXJzDwCcq+IspfpLClxVC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2" t="s">
        <v>221</v>
      </c>
      <c r="C3" s="82"/>
      <c r="D3" s="82"/>
      <c r="E3" s="82"/>
      <c r="F3" s="82"/>
      <c r="G3" s="1"/>
    </row>
    <row r="4" spans="1:7" ht="29.25" customHeight="1" x14ac:dyDescent="0.25">
      <c r="A4" s="1"/>
      <c r="B4" s="82"/>
      <c r="C4" s="82"/>
      <c r="D4" s="82"/>
      <c r="E4" s="82"/>
      <c r="F4" s="8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3" t="s">
        <v>81</v>
      </c>
      <c r="C9" s="84"/>
      <c r="D9" s="85"/>
      <c r="E9" s="7">
        <v>42038848.495719694</v>
      </c>
      <c r="F9" s="8" t="s">
        <v>3</v>
      </c>
      <c r="G9" s="1"/>
    </row>
    <row r="10" spans="1:7" x14ac:dyDescent="0.25">
      <c r="A10" s="1"/>
      <c r="B10" s="83" t="s">
        <v>82</v>
      </c>
      <c r="C10" s="84"/>
      <c r="D10" s="85"/>
      <c r="E10" s="7">
        <v>-370757.98235112004</v>
      </c>
      <c r="F10" s="8" t="s">
        <v>3</v>
      </c>
      <c r="G10" s="1"/>
    </row>
    <row r="11" spans="1:7" x14ac:dyDescent="0.25">
      <c r="A11" s="1"/>
      <c r="B11" s="83" t="s">
        <v>83</v>
      </c>
      <c r="C11" s="84"/>
      <c r="D11" s="85"/>
      <c r="E11" s="7">
        <v>-49526.181863507059</v>
      </c>
      <c r="F11" s="8" t="s">
        <v>3</v>
      </c>
      <c r="G11" s="1"/>
    </row>
    <row r="12" spans="1:7" x14ac:dyDescent="0.25">
      <c r="A12" s="1"/>
      <c r="B12" s="74" t="s">
        <v>67</v>
      </c>
      <c r="C12" s="75"/>
      <c r="D12" s="76"/>
      <c r="E12" s="7">
        <v>0</v>
      </c>
      <c r="F12" s="8" t="s">
        <v>3</v>
      </c>
      <c r="G12" s="1"/>
    </row>
    <row r="13" spans="1:7" x14ac:dyDescent="0.25">
      <c r="A13" s="1"/>
      <c r="B13" s="74" t="s">
        <v>68</v>
      </c>
      <c r="C13" s="75"/>
      <c r="D13" s="76"/>
      <c r="E13" s="9">
        <v>0</v>
      </c>
      <c r="F13" s="8" t="s">
        <v>3</v>
      </c>
      <c r="G13" s="1"/>
    </row>
    <row r="14" spans="1:7" x14ac:dyDescent="0.25">
      <c r="A14" s="1"/>
      <c r="B14" s="74" t="s">
        <v>41</v>
      </c>
      <c r="C14" s="75"/>
      <c r="D14" s="76"/>
      <c r="E14" s="9">
        <v>0</v>
      </c>
      <c r="F14" s="8" t="s">
        <v>3</v>
      </c>
      <c r="G14" s="1"/>
    </row>
    <row r="15" spans="1:7" x14ac:dyDescent="0.25">
      <c r="A15" s="1"/>
      <c r="B15" s="74" t="s">
        <v>40</v>
      </c>
      <c r="C15" s="75"/>
      <c r="D15" s="76"/>
      <c r="E15" s="9">
        <v>0</v>
      </c>
      <c r="F15" s="8" t="s">
        <v>3</v>
      </c>
      <c r="G15" s="1"/>
    </row>
    <row r="16" spans="1:7" x14ac:dyDescent="0.25">
      <c r="A16" s="1"/>
      <c r="B16" s="74" t="s">
        <v>43</v>
      </c>
      <c r="C16" s="75"/>
      <c r="D16" s="76"/>
      <c r="E16" s="9">
        <v>0</v>
      </c>
      <c r="F16" s="8" t="s">
        <v>3</v>
      </c>
      <c r="G16" s="1"/>
    </row>
    <row r="17" spans="1:7" x14ac:dyDescent="0.25">
      <c r="A17" s="1"/>
      <c r="B17" s="74" t="s">
        <v>42</v>
      </c>
      <c r="C17" s="75"/>
      <c r="D17" s="76"/>
      <c r="E17" s="9">
        <v>0</v>
      </c>
      <c r="F17" s="8" t="s">
        <v>3</v>
      </c>
      <c r="G17" s="1"/>
    </row>
    <row r="18" spans="1:7" x14ac:dyDescent="0.25">
      <c r="A18" s="1"/>
      <c r="B18" s="74" t="s">
        <v>26</v>
      </c>
      <c r="C18" s="75"/>
      <c r="D18" s="76"/>
      <c r="E18" s="9">
        <f>SUM(E9:E17)*'Fane 14. Nøgletal'!C11</f>
        <v>703353.73720243562</v>
      </c>
      <c r="F18" s="8" t="s">
        <v>3</v>
      </c>
      <c r="G18" s="1"/>
    </row>
    <row r="19" spans="1:7" x14ac:dyDescent="0.25">
      <c r="A19" s="1"/>
      <c r="B19" s="74" t="s">
        <v>10</v>
      </c>
      <c r="C19" s="75"/>
      <c r="D19" s="76"/>
      <c r="E19" s="9">
        <f>-SUM(E9:E18)*'Fane 5. Individuelt eff. krav'!G10</f>
        <v>-779005.4186415202</v>
      </c>
      <c r="F19" s="8" t="s">
        <v>3</v>
      </c>
      <c r="G19" s="1"/>
    </row>
    <row r="20" spans="1:7" x14ac:dyDescent="0.25">
      <c r="A20" s="1"/>
      <c r="B20" s="74" t="s">
        <v>38</v>
      </c>
      <c r="C20" s="75"/>
      <c r="D20" s="76"/>
      <c r="E20" s="9">
        <f>-'Fane 4.1. Gen. krav - drift'!G20</f>
        <v>-415234.91678480984</v>
      </c>
      <c r="F20" s="8" t="s">
        <v>3</v>
      </c>
      <c r="G20" s="1"/>
    </row>
    <row r="21" spans="1:7" x14ac:dyDescent="0.25">
      <c r="A21" s="1"/>
      <c r="B21" s="74" t="s">
        <v>39</v>
      </c>
      <c r="C21" s="75"/>
      <c r="D21" s="76"/>
      <c r="E21" s="9">
        <f>-'Fane 4.2. Gen. krav - anlæg'!G19</f>
        <v>-197770.75166652136</v>
      </c>
      <c r="F21" s="8" t="s">
        <v>3</v>
      </c>
      <c r="G21" s="1"/>
    </row>
    <row r="22" spans="1:7" x14ac:dyDescent="0.25">
      <c r="A22" s="1"/>
      <c r="B22" s="89" t="s">
        <v>28</v>
      </c>
      <c r="C22" s="90"/>
      <c r="D22" s="91"/>
      <c r="E22" s="10">
        <f>SUM(E9:E21)</f>
        <v>40929906.981614649</v>
      </c>
      <c r="F22" s="11" t="s">
        <v>3</v>
      </c>
      <c r="G22" s="1"/>
    </row>
    <row r="23" spans="1:7" x14ac:dyDescent="0.25">
      <c r="A23" s="1"/>
      <c r="B23" s="77" t="s">
        <v>17</v>
      </c>
      <c r="C23" s="78"/>
      <c r="D23" s="78"/>
      <c r="E23" s="47"/>
      <c r="F23" s="22"/>
      <c r="G23" s="1"/>
    </row>
    <row r="24" spans="1:7" x14ac:dyDescent="0.25">
      <c r="A24" s="1"/>
      <c r="B24" s="79" t="s">
        <v>17</v>
      </c>
      <c r="C24" s="80"/>
      <c r="D24" s="81"/>
      <c r="E24" s="10">
        <v>13172208.352320246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2" t="s">
        <v>132</v>
      </c>
      <c r="C26" s="93"/>
      <c r="D26" s="94"/>
      <c r="E26" s="10">
        <v>90461.595683853506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79" t="s">
        <v>19</v>
      </c>
      <c r="C28" s="80"/>
      <c r="D28" s="81"/>
      <c r="E28" s="10">
        <v>0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79" t="s">
        <v>131</v>
      </c>
      <c r="C30" s="80"/>
      <c r="D30" s="81"/>
      <c r="E30" s="10">
        <v>817683.48800904059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55010260.417627789</v>
      </c>
      <c r="F31" s="13" t="s">
        <v>3</v>
      </c>
      <c r="G31" s="1"/>
    </row>
    <row r="32" spans="1:7" ht="28.15" customHeight="1" x14ac:dyDescent="0.25">
      <c r="A32" s="1"/>
      <c r="B32" s="86" t="s">
        <v>189</v>
      </c>
      <c r="C32" s="87"/>
      <c r="D32" s="87"/>
      <c r="E32" s="87"/>
      <c r="F32" s="88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WrB7epb0SAFo3teoipWxCgd3QXuvh7V+HcpOQM0aCeOM/RsRGKxWTc5D5xqJoN6sdcAbJ4GA52v6lccooKvcw==" saltValue="IX7Ni27ovHu+j4HtkbuKCA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21373148.201934922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427462.96403869847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21211695.440417502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424233.90880835004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21138769.631493345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-377023.79225285392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415234.91678480984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20690366.957045183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413807.33914090367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20676007.842376996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413520.15684753994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20661658.692934386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413233.17385868775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20647319.501801491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412946.3900360298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bcAHspqdJQ/WYHNYZImHfa6brOnE3vPCghXteJL2iMOQDdVNwEcLeMMUDFvZrFVHwPCqA4w1YlK3g2xW39YwmA==" saltValue="T4T7g2seRCbmiwGjT6bzLw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22531246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205034.33860000002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22609754.54949978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205748.76640044802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22782633.480833709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-50363.174337000324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197770.75166652136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22915332.597306818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199363.39359656931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23163473.797023341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657842.65583546297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22948992.074669279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651751.37492060754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22736496.341533724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645716.49609955784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gq1jgRS16mlRAdw43GP0HGEUCnGnbUiJbywm9l7KnPSA/u8Zq7k5qv3QQPljemWIoDWZv6A/LH/9uwH/phFJFw==" saltValue="LzAb0iwxpXNzw6fpvE4Tqw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1.4071329976797171E-2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1.8406666195441429E-2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hy+FfjcoK/4QT5DeIXV8Yat7EXu/yKOYIZJfzCRRr1fZ8lvdQD16s554FNPX81DHfIfHubBtcRqnkoltUZb3g==" saltValue="EIZBZvjsa2MWQek3xrQmy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2019-09-03T10:59:58Z</dcterms:modified>
</cp:coreProperties>
</file>