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sam AS (V22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0" i="2" l="1"/>
  <c r="E9" i="40" l="1"/>
  <c r="E10" i="11" l="1"/>
  <c r="E11" i="2" l="1"/>
  <c r="E10" i="2"/>
  <c r="E10" i="40" l="1"/>
  <c r="E29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4" i="2" s="1"/>
  <c r="E18" i="22"/>
  <c r="C13" i="39"/>
  <c r="E23" i="2" s="1"/>
  <c r="G12" i="10"/>
  <c r="G14" i="10" s="1"/>
  <c r="E20" i="15" l="1"/>
  <c r="E25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7" i="2"/>
  <c r="E16" i="2" l="1"/>
  <c r="E17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<sst xmlns="http://schemas.openxmlformats.org/spreadsheetml/2006/main" count="423" uniqueCount="164">
  <si>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</si>
  <si>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</si>
  <si>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</si>
  <si>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</si>
  <si>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</si>
  <si>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</si>
  <si>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</si>
  <si>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</si>
  <si>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</si>
  <si>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</si>
  <si>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</si>
  <si>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</si>
  <si>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</si>
  <si>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</si>
  <si>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</si>
  <si>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</si>
  <si>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</si>
  <si>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</si>
  <si>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</si>
  <si>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</si>
  <si>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</si>
  <si>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</si>
  <si>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</si>
  <si>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</si>
  <si>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</si>
  <si>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</si>
  <si>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</si>
  <si>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</si>
  <si>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</si>
  <si>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</si>
  <si>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</si>
  <si>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</si>
  <si>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</si>
  <si>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</si>
  <si>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</si>
  <si>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</si>
  <si>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</si>
  <si>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</si>
  <si>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</si>
  <si>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</si>
  <si>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</si>
  <si>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</si>
  <si>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</si>
  <si>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</si>
  <si>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</si>
  <si>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</si>
  <si>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</si>
  <si>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</si>
  <si>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</si>
  <si>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</si>
  <si>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</si>
  <si>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</si>
  <si>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</si>
  <si>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</si>
  <si>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</si>
  <si>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</si>
  <si>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</si>
  <si>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</si>
  <si>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</si>
  <si>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</si>
  <si>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</si>
  <si>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</si>
  <si>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</si>
  <si>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</si>
  <si>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</si>
  <si>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</si>
  <si>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</si>
  <si>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</si>
  <si>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</si>
  <si>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</si>
  <si>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</si>
  <si>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</si>
  <si>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</si>
  <si>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</si>
  <si>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</si>
  <si>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</si>
  <si>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</si>
  <si>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</si>
  <si>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</si>
  <si>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</si>
  <si>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</si>
  <si>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</si>
  <si>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</si>
  <si>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</si>
  <si>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</si>
  <si>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</si>
  <si>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</si>
  <si>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</si>
  <si>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</si>
  <si>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</si>
  <si>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</si>
  <si>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</si>
  <si>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</si>
  <si>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</si>
  <si>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</si>
  <si>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</si>
  <si>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</si>
  <si>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</si>
  <si>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</si>
  <si>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</si>
  <si>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</si>
  <si>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</si>
  <si>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</si>
  <si>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</si>
  <si>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</si>
  <si>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</si>
  <si>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</si>
  <si>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</si>
  <si>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</si>
  <si>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</si>
  <si>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</si>
  <si>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</si>
  <si>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</si>
  <si>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</si>
  <si>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</si>
  <si>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</si>
  <si>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</si>
  <si>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</si>
  <si>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</si>
  <si>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</si>
  <si>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</si>
  <si>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</si>
  <si>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</si>
  <si>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</si>
  <si>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</si>
  <si>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</si>
  <si>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</si>
  <si>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</si>
  <si>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</si>
  <si>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</si>
  <si>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</si>
  <si>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</si>
  <si>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</si>
  <si>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</si>
  <si>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</si>
  <si>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</si>
  <si>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</si>
  <si>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</si>
  <si>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</si>
  <si>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</si>
  <si>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</si>
  <si>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</si>
  <si>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</si>
  <si>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</si>
  <si>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</si>
  <si>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</si>
  <si>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</si>
  <si>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</si>
  <si>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</si>
  <si>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</si>
  <si>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</si>
  <si>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</si>
  <si>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</si>
  <si>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</si>
  <si>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</si>
  <si>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</si>
  <si>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til Forsyningssekretariatet</t>
  </si>
  <si>
    <t>Køb af ydelser og produkter fra andre vandselskaber reguleret af vandsektorloven</t>
  </si>
  <si>
    <t>Ingen engangstillæg</t>
  </si>
  <si>
    <t>Korrektion af grundlag</t>
  </si>
  <si>
    <t>Ingen anlægsprojekter</t>
  </si>
  <si>
    <t>Anlægsprojekter igangsat senest 1. marts 2016</t>
  </si>
  <si>
    <t>Opstartsomkostninger</t>
  </si>
  <si>
    <t>Opstartsomkostninger til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</si>
</sst>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ElqW/w1qw+raNKO5lIPNUhAmSBUKuLQsecJbZwiduWrM2gffoP3q+JFSabEDXM6xOmZGRH1AgznE2fM6fG71Tw==" saltValue="uE44zeNk7WWgsNXZs0GQ3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8" t="s">
        <v>160</v>
      </c>
      <c r="C10" s="99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Do94qy38p6kXy9rfkWlouLLIheise27o7lNYCsS+X38TS/4EuSg0vtNYAMTxfTDNU+P9zPJ+Tb5u8yTmzFfxg==" saltValue="atXR5k9KMjgkZDmc/TUob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/DCNZvgVivw+i7VyAM/MdC96sVV2BoGmZQhv+VpLSHOXID1do1kj5dAdCzTuwjW6FsZ8XRxgx20+cncVlsNgRA==" saltValue="NiMtxrlzZnmp484tXv6BY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158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jfKIuhtTpqVyePg+loMLlJDvlAR/qlOx9SHeS4Bp9PONhF317U8eaxcbWCVUsmWhZHl/37nj7k1PiHYR6YTlEQ==" saltValue="CtAu6vWQAUOmseL/1xWE5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bQEHhkQ1VnLUUGTrF+jGZFrrceZL3RjUKfEsAKShSurJ3NU9q0v7n88VXGaqy7aAgq0Hoq26rTLAfaUX3HVuQA==" saltValue="jK8Zj+Byclm0BjtgTQAiN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UD2+gSD/5VyrKCc+VpMPNystDZpXh/zIz/WSSIk9ocbCdpVRf+xxoZb84ij1+U9BxlsZ8lFY2QakaL3rCZp3w==" saltValue="dsjskQUT6jT/Ge9r8uqkL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0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0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t57wwM8IcikQGoYij8GWUxFStfJn31xmwg5kUjzIe6v/VJs15ruptjkMrGdVvLT+TYiegfa2BcghoEKGwNqLA==" saltValue="M2uzVY9RcR4NYwP8YRjMU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sD/R1e2lbJ915lVB6cgQp2PDlVMlUFJn7i3mxxM5fydmgOv3BpaTwufHuRKmy3gfRDIxCAM7gN+HKOAIQMxOrQ==" saltValue="k94utMuUAxwo1WrbuYMEo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2957273.0075419024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2957273.0075419028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51752.277631983299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-51153.42984795606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2957871.8553259294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omk.'!C13</f>
        <v>216219.4102373085</v>
      </c>
      <c r="F19" s="34" t="s">
        <v>3</v>
      </c>
      <c r="G19" s="1"/>
    </row>
    <row r="20" spans="1:7" ht="15" customHeight="1" x14ac:dyDescent="0.25">
      <c r="A20" s="1"/>
      <c r="B20" s="44" t="s">
        <v>162</v>
      </c>
      <c r="C20" s="40"/>
      <c r="D20" s="40"/>
      <c r="E20" s="40"/>
      <c r="F20" s="40"/>
      <c r="G20" s="1"/>
    </row>
    <row r="21" spans="1:7" ht="15" customHeight="1" x14ac:dyDescent="0.25">
      <c r="A21" s="1"/>
      <c r="B21" s="42" t="s">
        <v>163</v>
      </c>
      <c r="C21" s="34"/>
      <c r="D21" s="34"/>
      <c r="E21" s="9">
        <v>177332.95250000001</v>
      </c>
      <c r="F21" s="34" t="s">
        <v>3</v>
      </c>
      <c r="G21" s="1"/>
    </row>
    <row r="22" spans="1:7" ht="15" customHeight="1" x14ac:dyDescent="0.25">
      <c r="A22" s="1"/>
      <c r="B22" s="40" t="s">
        <v>84</v>
      </c>
      <c r="C22" s="40"/>
      <c r="D22" s="40"/>
      <c r="E22" s="40"/>
      <c r="F22" s="40"/>
      <c r="G22" s="1"/>
    </row>
    <row r="23" spans="1:7" ht="15" customHeight="1" x14ac:dyDescent="0.25">
      <c r="A23" s="1"/>
      <c r="B23" s="31" t="s">
        <v>80</v>
      </c>
      <c r="C23" s="36"/>
      <c r="D23" s="36"/>
      <c r="E23" s="8">
        <f>'Fane 8.2. Engangstillæg'!C13</f>
        <v>0</v>
      </c>
      <c r="F23" s="36" t="s">
        <v>3</v>
      </c>
      <c r="G23" s="1"/>
    </row>
    <row r="24" spans="1:7" ht="15" customHeight="1" x14ac:dyDescent="0.25">
      <c r="A24" s="1"/>
      <c r="B24" s="31" t="s">
        <v>81</v>
      </c>
      <c r="C24" s="36"/>
      <c r="D24" s="36"/>
      <c r="E24" s="8">
        <f>'Fane 8.2. Engangstillæg'!E13</f>
        <v>0</v>
      </c>
      <c r="F24" s="36" t="s">
        <v>3</v>
      </c>
      <c r="G24" s="1"/>
    </row>
    <row r="25" spans="1:7" x14ac:dyDescent="0.25">
      <c r="A25" s="1"/>
      <c r="B25" s="41" t="s">
        <v>85</v>
      </c>
      <c r="C25" s="39"/>
      <c r="D25" s="39"/>
      <c r="E25" s="9">
        <f>SUM(E23:E24)</f>
        <v>0</v>
      </c>
      <c r="F25" s="34" t="s">
        <v>3</v>
      </c>
      <c r="G25" s="1"/>
    </row>
    <row r="26" spans="1:7" x14ac:dyDescent="0.25">
      <c r="A26" s="1"/>
      <c r="B26" s="40" t="s">
        <v>10</v>
      </c>
      <c r="C26" s="40"/>
      <c r="D26" s="40"/>
      <c r="E26" s="40"/>
      <c r="F26" s="40"/>
      <c r="G26" s="1"/>
    </row>
    <row r="27" spans="1:7" ht="15" customHeight="1" x14ac:dyDescent="0.25">
      <c r="A27" s="1"/>
      <c r="B27" s="34" t="s">
        <v>18</v>
      </c>
      <c r="C27" s="34"/>
      <c r="D27" s="34"/>
      <c r="E27" s="9">
        <f>'Fane 11. Hist. over-underdæk.'!G14</f>
        <v>0</v>
      </c>
      <c r="F27" s="34" t="s">
        <v>3</v>
      </c>
      <c r="G27" s="1"/>
    </row>
    <row r="28" spans="1:7" ht="15" customHeight="1" x14ac:dyDescent="0.25">
      <c r="A28" s="1"/>
      <c r="B28" s="40" t="s">
        <v>147</v>
      </c>
      <c r="C28" s="40"/>
      <c r="D28" s="40"/>
      <c r="E28" s="40"/>
      <c r="F28" s="40"/>
      <c r="G28" s="1"/>
    </row>
    <row r="29" spans="1:7" x14ac:dyDescent="0.25">
      <c r="A29" s="1"/>
      <c r="B29" s="34" t="s">
        <v>148</v>
      </c>
      <c r="C29" s="34"/>
      <c r="D29" s="34"/>
      <c r="E29" s="9">
        <f>'Fane 6. Korrektioner'!E10</f>
        <v>0</v>
      </c>
      <c r="F29" s="34" t="s">
        <v>3</v>
      </c>
      <c r="G29" s="1"/>
    </row>
    <row r="30" spans="1:7" x14ac:dyDescent="0.25">
      <c r="A30" s="1"/>
      <c r="B30" s="40" t="s">
        <v>36</v>
      </c>
      <c r="C30" s="40"/>
      <c r="D30" s="40"/>
      <c r="E30" s="10">
        <f>SUM(E17,E19,E21,E25,E27,E29)</f>
        <v>3351424.2180632381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SxvCd+SseqGwg8MAknPtb9Yw3X7X/64zod9Jc/kPKLA6Or65eZmRE53sZ3ck5LkckLdlm0gEAa3IfRzmv283A==" saltValue="eHPdPJG9yKUDlQ/knqZjo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2957871.8553259294</v>
      </c>
      <c r="F9" s="36" t="s">
        <v>3</v>
      </c>
      <c r="G9" s="1"/>
    </row>
    <row r="10" spans="1:7" ht="15" customHeight="1" x14ac:dyDescent="0.25">
      <c r="A10" s="1"/>
      <c r="B10" s="36" t="s">
        <v>159</v>
      </c>
      <c r="C10" s="36"/>
      <c r="D10" s="36"/>
      <c r="E10" s="7">
        <v>0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58270.075549920803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-51274.412824889463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2964867.5180509607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omk.'!C13*(1+'Fane 12. Nøgletal'!C12)</f>
        <v>220478.9326189835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0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3185346.4506699443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gHtW9p3Wu2e4XIFLCvAj7I/RigLWLP0k15SEdBtp4z3XaU2o+cAFTheWy7YERnryDzERTt8mVroN8N5KV5USg==" saltValue="gDxheaSxmHXvx8znfzRXe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2964867.5180509607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58407.890105603925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-51395.681938661597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2971879.7262179027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Nøgletal'!C12)^2</f>
        <v>224822.36759157747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0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3196702.0938094803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Y7jr6jrbKMUHZxDxfD3fLW6xMyI6g7G+polJtHbXCukHNRAEFfGgnzE+rn4vFeuX/iMnnP8PTW0sqt5LyNxnaw==" saltValue="q/DVW4R+gbkQTlcoS3B8d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2971879.7262179027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58546.030606492677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-51517.23786601473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2978908.5189583809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omk.'!C13*(1+'Fane 12. Nøgletal'!C12)^3</f>
        <v>229251.36823313154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0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3208159.8871915126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3ZOe1z7g7AzGtRNa1pKWBiXqI+MTvFHvPy0cmjQZrA1GupWO5pNNVHjT5LLVxD3NO/zGnETwWOMd+eQig7Gug==" saltValue="H2l98NMfJSYeXgLiMIl1+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2956674.281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2956674.281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51741.799917500008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-51143.073375597502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2957273.0075419024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509938.44000000006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0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174283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3641494.4475419023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TEtCwoxrn6W5+Lq/JoxN/dU/ZluKOghN1Z1/IpBgBiM6Ym+Onft2aNzrg49g+d+X/z7kHGd5d61jqoow5xt/eA==" saltValue="e1XCvqVQi/gxPjK0Viss4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156</v>
      </c>
      <c r="C10" s="8">
        <v>9260</v>
      </c>
      <c r="D10" s="12" t="s">
        <v>3</v>
      </c>
      <c r="E10" s="1"/>
      <c r="F10" s="1"/>
    </row>
    <row r="11" spans="1:6" ht="26.25" x14ac:dyDescent="0.25">
      <c r="A11" s="1"/>
      <c r="B11" s="97" t="s">
        <v>157</v>
      </c>
      <c r="C11" s="8">
        <v>198685.65</v>
      </c>
      <c r="D11" s="12" t="s">
        <v>3</v>
      </c>
      <c r="E11" s="1"/>
      <c r="F11" s="1"/>
    </row>
    <row r="12" spans="1:6" x14ac:dyDescent="0.25">
      <c r="A12" s="1"/>
      <c r="B12" s="44" t="s">
        <v>60</v>
      </c>
      <c r="C12" s="10">
        <f>SUM(C10:C11)</f>
        <v>207945.65</v>
      </c>
      <c r="D12" s="11" t="s">
        <v>3</v>
      </c>
      <c r="E12" s="1"/>
      <c r="F12" s="1"/>
    </row>
    <row r="13" spans="1:6" x14ac:dyDescent="0.25">
      <c r="A13" s="1"/>
      <c r="B13" s="44" t="s">
        <v>61</v>
      </c>
      <c r="C13" s="10">
        <f>C12*(1+'Fane 12. Nøgletal'!C12)^2</f>
        <v>216219.4102373085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27KR5fBKQn0ty47ShQbUnunAeY2OtxvKomR7dteZJ0aes/CEqcDosC1Jpg51xb2ANoc5uPc4kNZTuxUwSnli4Q==" saltValue="KESj0mfX0/9bqgzx8YuMI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0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0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0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0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0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0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3629128.281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3521130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107998.28099999996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0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0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O/OIC4GzbSJmjfCxfptycu7fxK+JFYx1KBpzNiaWCczgsyrKczs77HAicdq1qB+y4wRE1wjhfypP9nOl4SRUmA==" saltValue="DOqr27veBGLymJkB2Ua7+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lQChkPa6HwXO5Wmfzym+4o+nbhkHI6x2P6o/z8T/em/jXUHg15Xu2WK9E6X26sue0YieQ2+DoNoTaqqxLe0gA==" saltValue="RavJXVT1TrQjDouKdFB1q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2019-09-02T11:46:48Z</dcterms:modified>
</cp:coreProperties>
</file>