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ive Vand AS (V16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2" i="11" l="1"/>
  <c r="E13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0" i="39" l="1"/>
  <c r="C19" i="22" s="1"/>
  <c r="C21" i="2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4" i="11" l="1"/>
  <c r="C10" i="37" s="1"/>
  <c r="C12" i="37" s="1"/>
  <c r="C13" i="37" s="1"/>
  <c r="C10" i="2" s="1"/>
  <c r="G14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4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<sst xmlns="http://schemas.openxmlformats.org/spreadsheetml/2006/main" count="600" uniqueCount="247">
  <si>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</si>
  <si>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</si>
  <si>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</si>
  <si>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</si>
  <si>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</si>
  <si>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</si>
  <si>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</si>
  <si>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</si>
  <si>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</si>
  <si>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</si>
  <si>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</si>
  <si>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</si>
  <si>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</si>
  <si>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</si>
  <si>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</si>
  <si>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</si>
  <si>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</si>
  <si>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</si>
  <si>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</si>
  <si>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</si>
  <si>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</si>
  <si>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</si>
  <si>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</si>
  <si>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</si>
  <si>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</si>
  <si>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</si>
  <si>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</si>
  <si>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</si>
  <si>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</si>
  <si>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</si>
  <si>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</si>
  <si>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</si>
  <si>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</si>
  <si>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</si>
  <si>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</si>
  <si>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</si>
  <si>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</si>
  <si>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</si>
  <si>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</si>
  <si>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</si>
  <si>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</si>
  <si>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</si>
  <si>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</si>
  <si>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</si>
  <si>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</si>
  <si>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</si>
  <si>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</si>
  <si>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</si>
  <si>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</si>
  <si>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</si>
  <si>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</si>
  <si>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</si>
  <si>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</si>
  <si>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</si>
  <si>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</si>
  <si>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</si>
  <si>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</si>
  <si>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</si>
  <si>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</si>
  <si>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</si>
  <si>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</si>
  <si>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</si>
  <si>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</si>
  <si>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</si>
  <si>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</si>
  <si>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</si>
  <si>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</si>
  <si>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</si>
  <si>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</si>
  <si>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</si>
  <si>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</si>
  <si>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</si>
  <si>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</si>
  <si>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</si>
  <si>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</si>
  <si>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</si>
  <si>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</si>
  <si>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</si>
  <si>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</si>
  <si>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</si>
  <si>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</si>
  <si>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</si>
  <si>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</si>
  <si>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</si>
  <si>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</si>
  <si>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</si>
  <si>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</si>
  <si>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</si>
  <si>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</si>
  <si>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</si>
  <si>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</si>
  <si>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</si>
  <si>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</si>
  <si>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</si>
  <si>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</si>
  <si>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</si>
  <si>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</si>
  <si>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</si>
  <si>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</si>
  <si>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</si>
  <si>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</si>
  <si>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</si>
  <si>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</si>
  <si>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</si>
  <si>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</si>
  <si>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</si>
  <si>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</si>
  <si>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</si>
  <si>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</si>
  <si>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</si>
  <si>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</si>
  <si>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</si>
  <si>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</si>
  <si>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</si>
  <si>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</si>
  <si>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</si>
  <si>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</si>
  <si>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</si>
  <si>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</si>
  <si>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</si>
  <si>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</si>
  <si>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</si>
  <si>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</si>
  <si>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</si>
  <si>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</si>
  <si>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</si>
  <si>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</si>
  <si>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</si>
  <si>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</si>
  <si>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</si>
  <si>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</si>
  <si>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</si>
  <si>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</si>
  <si>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</si>
  <si>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</si>
  <si>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</si>
  <si>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</si>
  <si>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</si>
  <si>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</si>
  <si>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</si>
  <si>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</si>
  <si>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</si>
  <si>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</si>
  <si>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</si>
  <si>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</si>
  <si>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</si>
  <si>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</si>
  <si>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</si>
  <si>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</si>
  <si>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</si>
  <si>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</si>
  <si>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</si>
  <si>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</si>
  <si>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</si>
  <si>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</si>
  <si>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</si>
  <si>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</si>
  <si>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</si>
  <si>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</si>
  <si>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</si>
  <si>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</si>
  <si>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</si>
  <si>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</si>
  <si>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</si>
  <si>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</si>
  <si>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</si>
  <si>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</si>
  <si>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</si>
  <si>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</si>
  <si>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</si>
  <si>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</si>
  <si>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</si>
  <si>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</si>
  <si>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</si>
  <si>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</si>
  <si>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</si>
  <si>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</si>
  <si>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</si>
  <si>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</si>
  <si>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</si>
  <si>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</si>
  <si>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</si>
  <si>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</si>
  <si>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</si>
  <si>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</si>
  <si>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</si>
  <si>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</si>
  <si>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</si>
  <si>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</si>
  <si>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</si>
  <si>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</si>
  <si>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</si>
  <si>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</si>
  <si>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</si>
  <si>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</si>
  <si>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</si>
  <si>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</si>
  <si>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</si>
  <si>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</si>
  <si>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</si>
  <si>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</si>
  <si>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</si>
  <si>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</si>
  <si>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</si>
  <si>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</si>
  <si>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</si>
  <si>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</si>
  <si>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</si>
  <si>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</si>
  <si>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</si>
  <si>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</si>
  <si>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</si>
  <si>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</si>
  <si>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</si>
  <si>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</si>
  <si>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</si>
  <si>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</si>
  <si>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</si>
  <si>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</si>
  <si>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</si>
  <si>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</si>
  <si>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</si>
  <si>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</si>
  <si>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</si>
  <si>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</si>
  <si>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</si>
  <si>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</si>
  <si>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</si>
  <si>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</si>
  <si>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</si>
  <si>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</si>
  <si>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</si>
  <si>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</si>
  <si>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</si>
  <si>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</si>
  <si>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</si>
  <si>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</si>
  <si>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</si>
  <si>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Overtagelse af Nordvand Vandværk</t>
  </si>
  <si>
    <t>Ingen engangstillæg</t>
  </si>
  <si>
    <t>SRO anlæg</t>
  </si>
  <si>
    <t>Pumpe inkl. stigrør og forerørsforsejlinger mv.</t>
  </si>
  <si>
    <t>Elanlæg</t>
  </si>
  <si>
    <t>Råvandsstation komplet montering og boringshus/tørbrønd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</si>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</sst>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tXCUr3mHYZRQybbdcc0IRsCY3Ycd5672s/Uu4LlZvkFSvJgext5eq6f8DG4M8Q5QtyU+pdZsaIwGKskQhJSFgw==" saltValue="9AWjMsoPWVhxWA0zv+JIK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15066418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42577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18872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216520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15344387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15954910.850950832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nqabaeMTjRQJMc4lbB4fh8HVWtXIo9fW6lG7PrtgWH4VXoJOs1vkQliXGfCQ2mBKn8X74T4yu9l7VJArKQAAEw==" saltValue="pPizw7NIKDu7aVYT0h8cR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-495398.02094999998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1986882.0483762026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1491484.0274262025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43923277.414224245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39056104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4867173.4142242447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37967506.135218769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39432418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75996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-1388915.8647812307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245</v>
      </c>
      <c r="C31" s="96"/>
      <c r="D31" s="96"/>
      <c r="E31" s="96"/>
      <c r="F31" s="97"/>
      <c r="G31" s="1"/>
    </row>
    <row r="32" spans="1:7" x14ac:dyDescent="0.2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745742.01371310127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xNeFH0WhNO7RNcayc0HkcERXiSPexnnFCkkmUNdqr3TN4sjd5KHL64OhVU0pcuO47CZOuCFwPW/s+mg7GAXKg==" saltValue="oJ2fb9RgsCdJ3hkIdz0Jk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JnS1gdiqxQ5xun9BGtKAFaRywDPLZ3fv6MvSz/yN87rgCnQoc/pHJHul8z/lHTYTmXCTiaE7Ej028C+lAlfIA==" saltValue="xO8k/HuoVpaMRgqlPknZC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240</v>
      </c>
      <c r="C10" s="116">
        <v>10</v>
      </c>
      <c r="D10" s="9">
        <v>530214.84</v>
      </c>
      <c r="E10" s="9">
        <f>IFERROR(D10/C10,0)</f>
        <v>53021.483999999997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5" t="s">
        <v>241</v>
      </c>
      <c r="C11" s="116">
        <v>15</v>
      </c>
      <c r="D11" s="9">
        <v>530400</v>
      </c>
      <c r="E11" s="9">
        <f t="shared" ref="E11" si="0">IFERROR(D11/C11,0)</f>
        <v>35360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115" t="s">
        <v>242</v>
      </c>
      <c r="C12" s="116">
        <v>20</v>
      </c>
      <c r="D12" s="9">
        <v>530400</v>
      </c>
      <c r="E12" s="9">
        <f t="shared" ref="E12:E13" si="1">IFERROR(D12/C12,0)</f>
        <v>26520</v>
      </c>
      <c r="F12" s="9">
        <v>0</v>
      </c>
      <c r="G12" s="9">
        <v>0</v>
      </c>
      <c r="H12" s="14" t="s">
        <v>3</v>
      </c>
      <c r="I12" s="1"/>
    </row>
    <row r="13" spans="1:9" ht="39" x14ac:dyDescent="0.25">
      <c r="A13" s="1"/>
      <c r="B13" s="115" t="s">
        <v>243</v>
      </c>
      <c r="C13" s="117">
        <v>30</v>
      </c>
      <c r="D13" s="9">
        <v>177000</v>
      </c>
      <c r="E13" s="9">
        <f t="shared" si="1"/>
        <v>5900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95" t="s">
        <v>231</v>
      </c>
      <c r="C14" s="96"/>
      <c r="D14" s="97"/>
      <c r="E14" s="12">
        <f>SUM(E10:E13)</f>
        <v>120801.484</v>
      </c>
      <c r="F14" s="12">
        <f>SUM(F10:F13)</f>
        <v>0</v>
      </c>
      <c r="G14" s="12">
        <f>SUM(G10:G13)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8obAL0xa/Dm3RG5nTvu913e0cIlynDD2fngPr7qjHXfCmuo/8JO7j0lG13UMOubse5kK0PjyY2yIsw3Sy8Pvw==" saltValue="0eUm4aJaxdRULRrCfTjn5Q==" spinCount="100000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244</v>
      </c>
      <c r="C10" s="24">
        <f>'Fane 9. Anlægsprojekter'!F14</f>
        <v>0</v>
      </c>
      <c r="D10" s="14" t="s">
        <v>3</v>
      </c>
      <c r="E10" s="9">
        <f>SUM('Fane 9. Anlægsprojekter'!E14,'Fane 9. Anlægsprojekter'!G14)</f>
        <v>120801.484</v>
      </c>
      <c r="F10" s="14" t="s">
        <v>3</v>
      </c>
      <c r="G10" s="1"/>
    </row>
    <row r="11" spans="1:7" x14ac:dyDescent="0.25">
      <c r="A11" s="1"/>
      <c r="B11" s="118" t="s">
        <v>238</v>
      </c>
      <c r="C11" s="24">
        <v>0</v>
      </c>
      <c r="D11" s="14" t="s">
        <v>3</v>
      </c>
      <c r="E11" s="9">
        <v>8300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0</v>
      </c>
      <c r="D12" s="13" t="s">
        <v>3</v>
      </c>
      <c r="E12" s="12">
        <f>SUM(E10:E11)</f>
        <v>129101.484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0</v>
      </c>
      <c r="D13" s="13" t="s">
        <v>3</v>
      </c>
      <c r="E13" s="12">
        <f>E12*(1+'Fane 14. Nøgletal'!C12)</f>
        <v>131644.78323480001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xlUnhYqE4x/Q1enweGr6XfbQx0gQD8aX+aUBCyBEAkq36JtS2qqBTsW/MPSXfTO6hCFTAGUOKvGSHzl3KSOEmA==" saltValue="g5z47FSBaNZtSKgJgguvs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Hp67vCPi1etnFsQEwmKJKpSnsV6faNEDTk9k8lYXMAsROMU3xi8I5tQL0BncjG+w5tS4U48jV07RQjSLCzbCw==" saltValue="+RYhp7SeTQXL8zS5pGQSD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ghzL8aQFAUadw7vQ5PF5mMdxQigqHGODnXixSFlgL3EPMlY3+KHSLgavmTC2S5CxZdWLh4bYb/LwqXI4vr5Ew==" saltValue="qN/7MobY22Fwsh+ujMJfX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IiMqjpOE2FbJPquwMK3bszLDIkjr9025+bKbN/SICt7XGeZ7bHQS240ZCWmN0QGY4nnQoSntDdwYii2QJlUDQ==" saltValue="vbdcU+i2v0hk2E3MnrYap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24212000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-21772518.243386246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2439481.7566137537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-2439481.7566137537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xOrPv/AnH5+thudNtpQA1zSF6VOFAnlOPSv+k9sPUE4Jse+pISwEIcia9WGvduFHtK3xGKS/ci6IlCEnzFRbw==" saltValue="RCMQeqiM/zjsRDjfb88IB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hRljyIpwoFASVyWiq6OFKtZqvt5lseIwATPMtYUk3/Wun2DmWyYXzzYJOcZTFwVx6C1Z01MBe9Ry2xJU/m93AQ==" saltValue="JuAwQ4RhbfxrtMwrd0xkA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25857220.883747168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131644.78323480001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439580.43516505265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-268833.7751449194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-208659.07942068457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-148684.99943053836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25802268.248150878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15954910.850950832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-2439481.7566137537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745742.01371310127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40063439.356201053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0E2e6TNr0Kx8ytCRbLpSOKfZeLcBt3K3/23sFRSdQ5cSEqK0xjCCI151Rxm+rFfwvkE6PUga5WQV2Ax13bkMog==" saltValue="NCpxM2q4fTbUBG+AZjoFZ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25802268.248150878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508304.68448857224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-267634.75311295653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-208514.27001956664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-481815.67085670528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25352608.238650218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16269222.594714563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41621830.833364785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ssqIn+UP6gwLQl95DmA51k4OFa8kixOehGmKGIrL95qkpmIVQJ+Vb4WiyVI3QFGlkEL2WTyp6/pmqlJHp3bWg==" saltValue="eyXBywzD2lqCp8nLycAjP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25352608.238650218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499446.38230140926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-262970.64201737085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-208369.56111617308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-477354.30828872108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24903360.109529361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16589726.279830441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41493086.389359802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cdkQ7gdyQ6D5JNjMq2tOrgcfq3ySRlh6vdwRwQkVQWDIMsz4GuyBl+hPxiMAgO4PZPwmXPS7XS2/vVXErDfJA==" saltValue="KsLFfBJMtV97KZih4kuP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24903360.109529361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490596.1941577284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-258310.80316260914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-208224.95264075845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-472934.25561820786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24454486.292265516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16916543.887543101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41371030.179808617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X0T+6+MCz7h+IakSCYUEaJczwev2Q8ekfwouDNWgNGjwCrTgE90PvRPlHKKXzYTho75xobgIXwGcmOyojOJRwg==" saltValue="9UwEbHvC/3JdIiBasFQt+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25315264.505319215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156512.44167034121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567823.74029999995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440069.25161519344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-269354.83103143511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-209378.92416195342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-143715.2999641932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25857220.883747168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16003888.409778867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89447.892428029183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-2439482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784656.40414332051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40295731.590097383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hMHC9IVO0TcEo5suov8xNI2x6hLVx4RsOrY6Wmvnabbn74siK6YJrdBwl7CJjdn7Q9BBf4UHOaSndxAr76q/w==" saltValue="B7ivIzYuh0aQFmgB8gVNb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10585021.868557494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211700.43737114989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10505062.613362411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210101.25226724823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10468946.20809767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209378.92416195342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10432953.971034229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208659.07942068457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10425713.500978332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208514.27001956664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10418478.055808654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208369.56111617308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10411247.632037923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208224.95264075845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KZKI3YrDVP280Tk7Jt+Yw4pawp5y5iLb3A4MdtNZlt4rQMwa2bNgrIAZ96At5rStKjkrs/xBhxO7V9b4m007w==" saltValue="A3OkXKlO1xGpyfVdWxObL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15608276.578450453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142035.31686389912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15662662.525608702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142530.22898303918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15782422.532438636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159157.50193456997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577419.96151106991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143715.2999641932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16652027.00728113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134238.18546452557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148684.99943053836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16965340.523123425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481815.67085670528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16808250.291856375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477354.30828872108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16652614.634443937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472934.25561820786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rTscGiBRCyFJA2g11cGtxIv5V5YEI0tZvUB/sqY3t11s3fQ0v2nUeQdM4fBggnz0kF3OZCzUU3rRF7DSFKxag==" saltValue="JCL+uA1ajHKjyiaZ1JSmx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9.5545500477742067E-3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1.0172137026364166E-2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PRtbw+Qt6DfRwiXvEOqhYe9ncxjZnCaIHFT8waaVEejJd7ps9RyUp6M5b5paPPs7YCSzMQArotjNnqKsT1OIw==" saltValue="r4Tn/ysRcJkwxofc6uwC4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2019-09-09T09:44:40Z</dcterms:modified>
</cp:coreProperties>
</file>