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axe Vandforsyning AS (V04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2" i="11" l="1"/>
  <c r="C10" i="37" s="1"/>
  <c r="C13" i="37" s="1"/>
  <c r="C14" i="37" s="1"/>
  <c r="C10" i="2" s="1"/>
  <c r="G12" i="11"/>
  <c r="E11" i="21" l="1"/>
  <c r="C11" i="21"/>
  <c r="E11" i="29"/>
  <c r="C11" i="29"/>
  <c r="C13" i="19"/>
  <c r="C14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2" i="11"/>
  <c r="E10" i="37" s="1"/>
  <c r="E13" i="37" s="1"/>
  <c r="E14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<sst xmlns="http://schemas.openxmlformats.org/spreadsheetml/2006/main" count="597" uniqueCount="245">
  <si>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</si>
  <si>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</si>
  <si>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</si>
  <si>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</si>
  <si>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</si>
  <si>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</si>
  <si>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</si>
  <si>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</si>
  <si>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</si>
  <si>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</si>
  <si>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</si>
  <si>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</si>
  <si>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</si>
  <si>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</si>
  <si>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</si>
  <si>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</si>
  <si>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</si>
  <si>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</si>
  <si>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</si>
  <si>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</si>
  <si>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</si>
  <si>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</si>
  <si>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</si>
  <si>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</si>
  <si>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</si>
  <si>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</si>
  <si>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</si>
  <si>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</si>
  <si>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</si>
  <si>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</si>
  <si>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</si>
  <si>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</si>
  <si>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</si>
  <si>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</si>
  <si>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</si>
  <si>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</si>
  <si>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</si>
  <si>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</si>
  <si>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</si>
  <si>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</si>
  <si>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</si>
  <si>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</si>
  <si>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</si>
  <si>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</si>
  <si>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</si>
  <si>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</si>
  <si>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</si>
  <si>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</si>
  <si>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</si>
  <si>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</si>
  <si>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</si>
  <si>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</si>
  <si>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</si>
  <si>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</si>
  <si>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</si>
  <si>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</si>
  <si>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</si>
  <si>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</si>
  <si>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</si>
  <si>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</si>
  <si>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</si>
  <si>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</si>
  <si>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</si>
  <si>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</si>
  <si>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</si>
  <si>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</si>
  <si>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</si>
  <si>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</si>
  <si>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</si>
  <si>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</si>
  <si>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</si>
  <si>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</si>
  <si>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</si>
  <si>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</si>
  <si>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</si>
  <si>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</si>
  <si>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</si>
  <si>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</si>
  <si>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</si>
  <si>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</si>
  <si>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</si>
  <si>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</si>
  <si>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</si>
  <si>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</si>
  <si>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</si>
  <si>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</si>
  <si>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</si>
  <si>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</si>
  <si>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</si>
  <si>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</si>
  <si>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</si>
  <si>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</si>
  <si>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</si>
  <si>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</si>
  <si>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</si>
  <si>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</si>
  <si>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</si>
  <si>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</si>
  <si>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</si>
  <si>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</si>
  <si>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</si>
  <si>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</si>
  <si>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</si>
  <si>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</si>
  <si>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</si>
  <si>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</si>
  <si>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</si>
  <si>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</si>
  <si>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</si>
  <si>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</si>
  <si>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</si>
  <si>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</si>
  <si>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</si>
  <si>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</si>
  <si>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</si>
  <si>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</si>
  <si>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</si>
  <si>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</si>
  <si>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</si>
  <si>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</si>
  <si>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</si>
  <si>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</si>
  <si>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</si>
  <si>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</si>
  <si>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</si>
  <si>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</si>
  <si>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</si>
  <si>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</si>
  <si>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</si>
  <si>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</si>
  <si>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</si>
  <si>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</si>
  <si>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</si>
  <si>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</si>
  <si>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</si>
  <si>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</si>
  <si>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</si>
  <si>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</si>
  <si>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</si>
  <si>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</si>
  <si>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</si>
  <si>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</si>
  <si>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</si>
  <si>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</si>
  <si>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</si>
  <si>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</si>
  <si>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</si>
  <si>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</si>
  <si>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</si>
  <si>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</si>
  <si>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</si>
  <si>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</si>
  <si>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</si>
  <si>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</si>
  <si>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</si>
  <si>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</si>
  <si>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</si>
  <si>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</si>
  <si>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</si>
  <si>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</si>
  <si>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</si>
  <si>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</si>
  <si>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</si>
  <si>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</si>
  <si>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</si>
  <si>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</si>
  <si>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</si>
  <si>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</si>
  <si>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</si>
  <si>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</si>
  <si>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</si>
  <si>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</si>
  <si>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</si>
  <si>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</si>
  <si>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</si>
  <si>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</si>
  <si>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</si>
  <si>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</si>
  <si>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</si>
  <si>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</si>
  <si>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</si>
  <si>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</si>
  <si>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</si>
  <si>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</si>
  <si>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</si>
  <si>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</si>
  <si>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</si>
  <si>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</si>
  <si>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</si>
  <si>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</si>
  <si>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</si>
  <si>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</si>
  <si>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</si>
  <si>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</si>
  <si>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</si>
  <si>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</si>
  <si>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</si>
  <si>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</si>
  <si>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</si>
  <si>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</si>
  <si>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</si>
  <si>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</si>
  <si>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</si>
  <si>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</si>
  <si>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</si>
  <si>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</si>
  <si>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</si>
  <si>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</si>
  <si>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</si>
  <si>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</si>
  <si>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</si>
  <si>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</si>
  <si>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</si>
  <si>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</si>
  <si>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</si>
  <si>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</si>
  <si>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</si>
  <si>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</si>
  <si>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</si>
  <si>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</si>
  <si>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</si>
  <si>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</si>
  <si>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</si>
  <si>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</si>
  <si>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</si>
  <si>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</si>
  <si>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</si>
  <si>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</si>
  <si>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</si>
  <si>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</si>
  <si>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</si>
  <si>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</si>
  <si>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</si>
  <si>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</si>
  <si>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</si>
  <si>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</si>
  <si>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</si>
  <si>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Forøgelse af salg til storkunde</t>
  </si>
  <si>
    <t>Nye forsyningsområder</t>
  </si>
  <si>
    <t>Ingen engangstillæg</t>
  </si>
  <si>
    <t>Afregningsmålere, elektroniske ≤ Ø 110mm (Qn 10)</t>
  </si>
  <si>
    <t>Ø 50mm &lt; Ledningsnet ≤ Ø110 mm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</si>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</sst>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G+vqVghlfZ1r6n3QX06LHN4QMK7yibCZCBLSsH9dtZv/rTJ3FnK3pkeKdWJSRq7hQo5F2BhrBcr9RXnGdkqPNQ==" saltValue="P1wSzyr+O7ClqCb4SC0jjQ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11144206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43661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37901</v>
      </c>
      <c r="D12" s="14" t="s">
        <v>3</v>
      </c>
      <c r="E12" s="1"/>
      <c r="F12" s="1"/>
    </row>
    <row r="13" spans="1:6" x14ac:dyDescent="0.25">
      <c r="A13" s="1"/>
      <c r="B13" s="39" t="s">
        <v>71</v>
      </c>
      <c r="C13" s="12">
        <f>SUM(C10:C12)</f>
        <v>11225768</v>
      </c>
      <c r="D13" s="13" t="s">
        <v>3</v>
      </c>
      <c r="E13" s="1"/>
      <c r="F13" s="1"/>
    </row>
    <row r="14" spans="1:6" x14ac:dyDescent="0.25">
      <c r="A14" s="1"/>
      <c r="B14" s="39" t="s">
        <v>72</v>
      </c>
      <c r="C14" s="12">
        <f>C13*(1+'Fane 14. Nøgletal'!C12)^2</f>
        <v>11672419.867503121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2ZcHHZ+9jZdiWF/VlzOG0NIwl8XGk7+rv1xkF9RGFnlDGv1XhKdQdP9oJlCMhr+zL+uSzDPJZYWGhrzaAQ8MCw==" saltValue="czxIyCFD4W9FnsoTWL/WX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1592671.3685333333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-1000216.4837586172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592454.88477471611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22803568.566852279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22739660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63908.566852279007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21568304.9835236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23380453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-1812148.0164764002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243</v>
      </c>
      <c r="C31" s="96"/>
      <c r="D31" s="96"/>
      <c r="E31" s="96"/>
      <c r="F31" s="97"/>
      <c r="G31" s="1"/>
    </row>
    <row r="32" spans="1:7" x14ac:dyDescent="0.25">
      <c r="A32" s="1"/>
      <c r="B32" s="106" t="s">
        <v>244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296227.44238735805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-1748239.4496241212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-874119.72481206059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OwtvWt0oy152oa3leF4z77uroukanBttUK8X3uGxU5hmsN2xFQVoHYBXwcde0JFO/Syt8H46IfexNgGDrtKMog==" saltValue="XWDo4LwFrol4RxB5EZdTeA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hR820ReDh4SAfChoNX9xrvt/Z0iJVnWZtig9viSn3kCxIQe36ZsQ7yy8CMf8m+eqQ/RWzhVUF1+8ocz7kdJm9g==" saltValue="yf9IWoRjAec15AW8y8zaW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ht="39" x14ac:dyDescent="0.25">
      <c r="A10" s="1"/>
      <c r="B10" s="115" t="s">
        <v>240</v>
      </c>
      <c r="C10" s="116">
        <v>10</v>
      </c>
      <c r="D10" s="9">
        <v>706022.83</v>
      </c>
      <c r="E10" s="9">
        <f>IFERROR(D10/C10,0)</f>
        <v>70602.282999999996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115" t="s">
        <v>241</v>
      </c>
      <c r="C11" s="116">
        <v>75</v>
      </c>
      <c r="D11" s="9">
        <v>1486917.04</v>
      </c>
      <c r="E11" s="9">
        <f t="shared" ref="E11" si="0">IFERROR(D11/C11,0)</f>
        <v>19825.560533333333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95" t="s">
        <v>231</v>
      </c>
      <c r="C12" s="96"/>
      <c r="D12" s="97"/>
      <c r="E12" s="12">
        <f>SUM(E10:E11)</f>
        <v>90427.843533333333</v>
      </c>
      <c r="F12" s="12">
        <f>SUM(F10:F11)</f>
        <v>0</v>
      </c>
      <c r="G12" s="12">
        <f>SUM(G10:G11)</f>
        <v>0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lRMGLbUJQmKUJuz/M9veB+W74MCm/nU3ijMEVWbho6X2B41axKQfU5OWop47IilpHebDNN/GfQEwFHvcfqC6uA==" saltValue="gdJkGNXaP74ni59lM1r40A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242</v>
      </c>
      <c r="C10" s="24">
        <f>'Fane 9. Anlægsprojekter'!F12</f>
        <v>0</v>
      </c>
      <c r="D10" s="14" t="s">
        <v>3</v>
      </c>
      <c r="E10" s="9">
        <f>SUM('Fane 9. Anlægsprojekter'!E12,'Fane 9. Anlægsprojekter'!G12)</f>
        <v>90427.843533333333</v>
      </c>
      <c r="F10" s="14" t="s">
        <v>3</v>
      </c>
      <c r="G10" s="1"/>
    </row>
    <row r="11" spans="1:7" x14ac:dyDescent="0.25">
      <c r="A11" s="1"/>
      <c r="B11" s="117" t="s">
        <v>237</v>
      </c>
      <c r="C11" s="24">
        <v>553030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27" t="s">
        <v>238</v>
      </c>
      <c r="C12" s="24">
        <v>479394</v>
      </c>
      <c r="D12" s="14" t="s">
        <v>3</v>
      </c>
      <c r="E12" s="9">
        <v>82039</v>
      </c>
      <c r="F12" s="14" t="s">
        <v>3</v>
      </c>
      <c r="G12" s="1"/>
    </row>
    <row r="13" spans="1:7" x14ac:dyDescent="0.25">
      <c r="A13" s="1"/>
      <c r="B13" s="39" t="s">
        <v>63</v>
      </c>
      <c r="C13" s="12">
        <f>SUM(C10:C12)</f>
        <v>1032424</v>
      </c>
      <c r="D13" s="13" t="s">
        <v>3</v>
      </c>
      <c r="E13" s="12">
        <f>SUM(E10:E12)</f>
        <v>172466.84353333333</v>
      </c>
      <c r="F13" s="13" t="s">
        <v>3</v>
      </c>
      <c r="G13" s="1"/>
    </row>
    <row r="14" spans="1:7" x14ac:dyDescent="0.25">
      <c r="A14" s="1"/>
      <c r="B14" s="39" t="s">
        <v>74</v>
      </c>
      <c r="C14" s="12">
        <f>C13*(1+'Fane 14. Nøgletal'!C12)</f>
        <v>1052762.7528000001</v>
      </c>
      <c r="D14" s="13" t="s">
        <v>3</v>
      </c>
      <c r="E14" s="12">
        <f>E13*(1+'Fane 14. Nøgletal'!C12)</f>
        <v>175864.44035094001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D+E4/8KBYeR8I5hlbsee0yhU0VZPyUoHpu8Lxje5uIMNA0C6KdWlwNTLmloG7Ro7+jni22rYmiO1KiL3BKelfQ==" saltValue="0X77r74ex3/DsxsWDeH+G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239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239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239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239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9QcgWpoDTomNQcXxwycYs61b90rbAk53czb+PQ8uv0CBf7vsF4AnrsfNp0XISFF2aFJd9lw7c682fvqG3cZuvg==" saltValue="Hi9W+X9JfRAzCK06NuaqS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pKPVvy6B/ggRV8QxLe28tvIpkVNh7zdXZYpuIsXUsQbY2WIF0xM8NA5Y09tW0SmmMO4kcHMvd1w8CporW+uDLA==" saltValue="7bJWh9qIHPIHljSj38g6p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jCN3IdX3HsMH2kLbWkHQ0e2/C7HWylARHLTwx64EwFVeDyzYwSVCfJtR+q1m90iU83gSasgbQQpWFMT2dcoV0w==" saltValue="kuKROPV5Y7XACCplhOx23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5681027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-5115148.7566137565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565878.24338624347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-565878.24338624347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cZ1+nB9SRIUScAEidIlP4y7/ungVvi2BV7nXmyUG6L+Bi4+agIZVg37D/G2Ik319nIbkiVSH4EbbZUtgjmmDA==" saltValue="jwIlNOGdznrqHSDjpRF+/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Iy6GF+yYhEOLuF9rC0tIKPW7tyxC5E7S0e4fbyGKccjrVjxWmia4ihbyZXmTSIwdXDVCDqqBDi/shQWymGI2mQ==" saltValue="Hfs8xFYYrZtwvQ54W651Qg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11931387.350202758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tillæg'!C14</f>
        <v>1052762.7528000001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tillæg'!E14</f>
        <v>175864.44035094001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225844.40192350012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-15171.316260424121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-138455.86448122357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-61348.053007601316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13170883.711527951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omk.'!C14</f>
        <v>11672419.867503121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-565878.24338624347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296227.44238735805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24573652.778032187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cJwzTjZKI8oT9aeWNpYirOVuFuZ65n/1Yh+y3m9UAKFJUzZVw31H5TQQ56mr8RrSHw5ulUARhMlZaMverQSTw==" saltValue="K3xP+6h+Zl+DnErAFtsFR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13170883.711527951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259466.40911710061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-15221.741839765957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-138359.77611127362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-190671.69365660581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13086096.909037406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omk.'!C14*(1+'Fane 14. Nøgletal'!C12)</f>
        <v>11902366.538892934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-874119.72481206059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24114343.723118279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5OLXDZIJiJrtaJfMBBFIO+IF/KbUNCsoGsvaUfirHpCk2KtkvKk4paRLaytSo0Frek8H8CGVLDT24UJ2tRp35A==" saltValue="kF/5fDyF7YYK9/VOD5ImN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13086096.909037406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257796.10910803688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-15123.752756633994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-138263.75442665239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-188906.17292262637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13001599.338039529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omk.'!C14*(1+'Fane 14. Nøgletal'!C12)^2</f>
        <v>12136843.159709124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-874119.72481206059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24264322.77293659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INjghjVuB/Raux5iS0v8QKtdnGzQw7+4rAUVGugBlvCtUwoTw1Fr3oQ4AszMcximxBQdOTvJ0eFQC4CxfEMRzA==" saltValue="qfEp9YiUShKERlf/BZziW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13001599.338039529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256131.50695937869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-15026.097941665792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-138167.79938108032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-187156.99999257279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12917379.947683588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omk.'!C14*(1+'Fane 14. Nøgletal'!C12)^3</f>
        <v>12375938.969955394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25293318.91763898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aIJSAF9Jzfdc02VcOLtJVUgBwXDMDaD+x789nagR9LlA6si/PNTSKu7OYOCBOhu/dmqDNUfs41da+HmnVPS0hw==" saltValue="rhK/w7vRl7ZJH6HpCMxR9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11288825.1159236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119426.86762946077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267319.18838763743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241350.02909999999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201395.96829758782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-13734.704890568495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-117389.40567733908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-55805.708567623275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11931387.350202758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10785898.626232527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49313.785806270433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-565878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311685.2148304187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22512406.977071974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l4+wDl46XfaJ6PZ6UImAVompe6gq/ggpBwiZmX30GB8Ffp6ocvLAVgBmAzZpSSKaxe/uI0UtDf/JOVjZaXQZpw==" saltValue="tkcNY8Ln/4lwRZivaqAfuA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5811757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116235.14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5767854.9876220003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115357.09975244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5748025.102174555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121445.18169239865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117389.40567733908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5849291.0450310186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1073502.1790301602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138455.86448122357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6917988.8055636808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138359.77611127362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6913187.7213326199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138263.75442665239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6908389.9690540154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138167.79938108032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0bXnL92a9IFtbrQZPDgkg8ySZnvr5VfkbbFQ6x0gYfF23dJ9+GgkP3Esm45XXYFAWWn2oLK5CXoxYGsJhOH5Q==" saltValue="3ITEF1kMlczqRIr4fjIntQ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5832113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53072.228300000002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5852434.5895005902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53257.154764455372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5897183.5333831748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271836.88267138851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245428.84459178994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55805.708567623275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6466104.62810886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179328.96982585354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61348.053007601316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6713792.0301621761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190671.69365660581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6651625.8071347307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188906.17292262637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6590035.2110060835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187156.99999257279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qmDSQc947ea33QDGk6ICLjDqtS0FoNdHt+gbLLk5eFvWyomx+8c+2klCTrgRBlastmn77VSpwE7J5r1/vgBgw==" saltValue="1Ib8cX4wKIszYybq0V3Dbg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7.1435818672726204E-3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1.1333838435356341E-3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x1vf5lUVfBwTsgGwVT8yv7l2YMnUVDg7DOOjOld+FgNAhhT5AXmfPdNYG7LfHiwUIhwjA0IkI2Nb9JHNyfdD3w==" saltValue="wYPo0dkrugSp6LaU0VorR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2019-09-09T14:41:33Z</dcterms:modified>
</cp:coreProperties>
</file>