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Otterup Vandværk (V146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1" i="37" s="1"/>
  <c r="C12" i="37" s="1"/>
  <c r="G11" i="11"/>
  <c r="E11" i="21" l="1"/>
  <c r="C11" i="21"/>
  <c r="E11" i="29"/>
  <c r="C11" i="29"/>
  <c r="C13" i="19"/>
  <c r="C14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<sst xmlns="http://schemas.openxmlformats.org/spreadsheetml/2006/main" count="422" uniqueCount="163">
  <si>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</si>
  <si>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</si>
  <si>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</si>
  <si>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</si>
  <si>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</si>
  <si>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</si>
  <si>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</si>
  <si>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</si>
  <si>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</si>
  <si>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</si>
  <si>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</si>
  <si>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</si>
  <si>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</si>
  <si>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</si>
  <si>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</si>
  <si>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</si>
  <si>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</si>
  <si>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</si>
  <si>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</si>
  <si>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</si>
  <si>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</si>
  <si>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</si>
  <si>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</si>
  <si>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</si>
  <si>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</si>
  <si>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</si>
  <si>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</si>
  <si>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</si>
  <si>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</si>
  <si>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</si>
  <si>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</si>
  <si>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</si>
  <si>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</si>
  <si>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</si>
  <si>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</si>
  <si>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</si>
  <si>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</si>
  <si>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</si>
  <si>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</si>
  <si>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</si>
  <si>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</si>
  <si>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</si>
  <si>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</si>
  <si>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</si>
  <si>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</si>
  <si>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</si>
  <si>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</si>
  <si>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</si>
  <si>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</si>
  <si>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</si>
  <si>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</si>
  <si>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</si>
  <si>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</si>
  <si>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</si>
  <si>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</si>
  <si>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</si>
  <si>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</si>
  <si>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</si>
  <si>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</si>
  <si>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</si>
  <si>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</si>
  <si>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</si>
  <si>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</si>
  <si>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</si>
  <si>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</si>
  <si>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</si>
  <si>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</si>
  <si>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</si>
  <si>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</si>
  <si>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</si>
  <si>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</si>
  <si>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</si>
  <si>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</si>
  <si>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</si>
  <si>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</si>
  <si>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</si>
  <si>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</si>
  <si>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</si>
  <si>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</si>
  <si>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</si>
  <si>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</si>
  <si>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</si>
  <si>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</si>
  <si>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</si>
  <si>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</si>
  <si>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</si>
  <si>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</si>
  <si>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</si>
  <si>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</si>
  <si>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</si>
  <si>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</si>
  <si>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</si>
  <si>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</si>
  <si>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</si>
  <si>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</si>
  <si>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</si>
  <si>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</si>
  <si>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</si>
  <si>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</si>
  <si>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</si>
  <si>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</si>
  <si>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</si>
  <si>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</si>
  <si>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</si>
  <si>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</si>
  <si>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</si>
  <si>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</si>
  <si>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</si>
  <si>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</si>
  <si>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</si>
  <si>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</si>
  <si>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</si>
  <si>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</si>
  <si>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</si>
  <si>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</si>
  <si>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</si>
  <si>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</si>
  <si>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</si>
  <si>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</si>
  <si>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</si>
  <si>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</si>
  <si>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</si>
  <si>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</si>
  <si>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</si>
  <si>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</si>
  <si>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</si>
  <si>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</si>
  <si>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</si>
  <si>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</si>
  <si>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</si>
  <si>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</si>
  <si>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</si>
  <si>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</si>
  <si>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</si>
  <si>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</si>
  <si>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</si>
  <si>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</si>
  <si>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</si>
  <si>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</si>
  <si>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</si>
  <si>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</si>
  <si>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</si>
  <si>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</si>
  <si>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</si>
  <si>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</si>
  <si>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</si>
  <si>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</si>
  <si>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</si>
  <si>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</si>
  <si>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</si>
  <si>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</si>
  <si>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</si>
  <si>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</si>
  <si>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</si>
  <si>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</si>
  <si>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</si>
  <si>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</si>
  <si>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</si>
  <si>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Afgift for ledningsført vand</t>
  </si>
  <si>
    <t>Afgift til Forsyningssekretariatet</t>
  </si>
  <si>
    <t>Ejendomsskat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</si>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</sst>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116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49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22</v>
      </c>
      <c r="D14" s="48" t="s">
        <v>117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48</v>
      </c>
      <c r="D15" s="48" t="s">
        <v>75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50</v>
      </c>
      <c r="D16" s="48" t="s">
        <v>76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139</v>
      </c>
      <c r="D17" s="48" t="s">
        <v>57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16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97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123</v>
      </c>
      <c r="D20" s="52" t="s">
        <v>147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82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124</v>
      </c>
      <c r="D22" s="52" t="s">
        <v>83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125</v>
      </c>
      <c r="D23" s="52" t="s">
        <v>84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52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96</v>
      </c>
      <c r="D25" s="52" t="s">
        <v>53</v>
      </c>
      <c r="E25" s="53"/>
      <c r="F25" s="53"/>
      <c r="G25" s="54"/>
      <c r="H25" s="1"/>
      <c r="I25" s="1"/>
    </row>
    <row r="26" spans="1:9" x14ac:dyDescent="0.25">
      <c r="A26" s="1"/>
      <c r="B26" s="1"/>
      <c r="C26" s="6" t="s">
        <v>126</v>
      </c>
      <c r="D26" s="63" t="s">
        <v>10</v>
      </c>
      <c r="E26" s="64"/>
      <c r="F26" s="64"/>
      <c r="G26" s="65"/>
      <c r="H26" s="1"/>
      <c r="I26" s="1"/>
    </row>
    <row r="27" spans="1:9" x14ac:dyDescent="0.25">
      <c r="A27" s="1"/>
      <c r="B27" s="1"/>
      <c r="C27" s="6" t="s">
        <v>21</v>
      </c>
      <c r="D27" s="57" t="s">
        <v>127</v>
      </c>
      <c r="E27" s="58"/>
      <c r="F27" s="58"/>
      <c r="G27" s="5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K2mlxcnuK47A9D0W1yGfaRjzmqNCtsW3H3hmLCY9t4yLbHO35XIMIjpxEL8OKvTe5l/BCnOa8IpAvjSyg3fmGA==" saltValue="rWDdGMXxyWRTow2gEfAoUw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151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152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34" t="s">
        <v>156</v>
      </c>
      <c r="C10" s="35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153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ISq2+z3oaN3P2GmpjM32q2toq3BzA6NsVIWsLSN1hJRKmB6OXhs4xfwwC7+X1W66z9+UrzPbDjwr1soCj6mnHw==" saltValue="WbJaSV+BqN6DtMV5wOZbU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157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46" t="s">
        <v>54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/3YHomRqMPE1yLsB6pRJXKcK+wpyDunGOM4AeGApI5AWeNqnWAmCSpWX0O/6SG5xYLgGwQgUTYs1JteFEJyImA==" saltValue="zPKl2gtNeB7PC/vhpl0fT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161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161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161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161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3TmgiHs+wh96YfmviVDAeVcPoZNuVsroWwRQTUn/v5J88uFOIXhsd09lhE/PbDlUOPcSRuxEF+Xo3Y9sMdaqIg==" saltValue="wEF+U1N/Yy4i3tr+6sE06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5+h6kMbIeyjNZIQvuBZZwpKjBSWvy4dkb16DBiCvGkj0vfYU6b1KBH6lmNLx5nVKlYR6wMTzOtJoIrH3qgo89Q==" saltValue="8YnZJf2s+Rbemo5PXXOs1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uXbWRy1aRGLrVH7M0JDgdG7C+6wI2hjCO2aeRk9DC4tCz6kKujTJEYthHL/V9RFrNthR145wxiFhnehovpbvNg==" saltValue="0LIxAYwBalWrNGe5A/o8T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6415260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-5791954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623306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-623306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jZPmEad1eZARe6K6oyUU3mgrQbto6/nRCsE9i7UIlwY6A5jgW9gk4QjnJMIqz28BR3f8SLLDxQhYtLmLNuSMvg==" saltValue="iKdX9Gyr1bKFzztIRRmfXQ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bYZVqnmFQCXYXogOsa5Y/bDowrgDs1/viKyl2grKqfYC7uRbmoy2wuxC9jkdxthAC+PTzunC75dw2Ub9vOHYQw==" saltValue="DS4KEARTQ+avWtRw1myvQw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3681817.9640080146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tillæg'!C12+'Fane 8.1. Varige tillæg'!E12</f>
        <v>0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46759.088142901783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-63385.809886565585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3665191.2422643509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omk.'!C14</f>
        <v>1927357.4423525401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-623306</v>
      </c>
      <c r="F25" s="36" t="s">
        <v>3</v>
      </c>
      <c r="G25" s="1"/>
    </row>
    <row r="26" spans="1:7" ht="15" customHeight="1" x14ac:dyDescent="0.25">
      <c r="A26" s="1"/>
      <c r="B26" s="42" t="s">
        <v>147</v>
      </c>
      <c r="C26" s="42"/>
      <c r="D26" s="42"/>
      <c r="E26" s="42"/>
      <c r="F26" s="42"/>
      <c r="G26" s="1"/>
    </row>
    <row r="27" spans="1:7" x14ac:dyDescent="0.25">
      <c r="A27" s="1"/>
      <c r="B27" s="36" t="s">
        <v>148</v>
      </c>
      <c r="C27" s="36"/>
      <c r="D27" s="36"/>
      <c r="E27" s="9">
        <f>'Fane 6. Korrektioner'!E10</f>
        <v>0</v>
      </c>
      <c r="F27" s="36" t="s">
        <v>3</v>
      </c>
      <c r="G27" s="1"/>
    </row>
    <row r="28" spans="1:7" x14ac:dyDescent="0.25">
      <c r="A28" s="1"/>
      <c r="B28" s="42" t="s">
        <v>36</v>
      </c>
      <c r="C28" s="42"/>
      <c r="D28" s="42"/>
      <c r="E28" s="10">
        <f>SUM(E17,E19,E23,E25,E27)</f>
        <v>4969242.6846168907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0Xun0Gd92iM6vYu3bAQvG2Q0GV0zvsdNK8DyCuGUnh27U8qmr7mwMuEicG2EVc7CSDQGIK98vnlHM9LbY4itmg==" saltValue="/12n8HJhD6GG8IbXBsagW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3665191.2422643509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52536.956276313205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73239.24551125108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-64446.446548882566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3726520.9975030329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omk.'!C14*(1+'Fane 12. Nøgletal'!C12)</f>
        <v>1965326.3839668853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-5513.7489916866762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5686333.6324782316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nKFB1jwENFh4s1tpZSrx3l/0GpmKYXytRNnrMMqh81YDlflV5xr8vDkQSRiPzosCKVS3UjQe7EAaPYm4My3VWQ==" saltValue="wpqsrK2XBiv3DG0xLs3pg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37</v>
      </c>
      <c r="C8" s="38"/>
      <c r="D8" s="38"/>
      <c r="E8" s="7">
        <f>'Fane 2.2. Økonomisk ramme 2021'!E14</f>
        <v>3726520.9975030329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73412.463650809746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-64598.86883961533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3735334.592314227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Nøgletal'!C12)^2</f>
        <v>2004043.3137310329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-5513.7489916866762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5733864.1570535731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HWmvM/MADa7ncSf+7c3VyTI/2owhOWav7TH3JFkhR/H38aLdAY5a4zo5D3cb8ZpozUQdebV55EUjHRsIaqFDw==" saltValue="Dn14N+q/0FWhh7ge88kBk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2.3. Økonomisk ramme 2022'!E12</f>
        <v>3735334.592314227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73586.091468590268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-64751.651624307902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3744169.0321585094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omk.'!C14*(1+'Fane 12. Nøgletal'!C12)^3</f>
        <v>2043522.9670115341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-5513.7489916866762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5782178.2501783567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DRSRYTrXlNf6YtcItOlA4KDKdrvpnKY63galGGeM+tQP8+xA9qy0XamQo2wujr4WJ7s6F7EwPbO3C/KL1U5zFQ==" saltValue="M2KjfKO6nBXD65mPC+Rx3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3698520.1109771766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46971.20540941014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-63673.352378571974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3681817.9640080146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1743404.2251521796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9006.7996850137752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-623306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4810922.9888452087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rDAQBLc8IkzuOok9vsRpftpggwdYcfRUwhNMPtqbr6Ry0cAVjD5E4dBKeq6JXrcu5+JSKeAHPYoDw9eIW8/KXA==" saltValue="Bd+JuZ1YmfA41Z2v0IDjU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158</v>
      </c>
      <c r="C10" s="8">
        <v>1848542</v>
      </c>
      <c r="D10" s="12" t="s">
        <v>3</v>
      </c>
      <c r="E10" s="1"/>
      <c r="F10" s="1"/>
    </row>
    <row r="11" spans="1:6" x14ac:dyDescent="0.25">
      <c r="A11" s="1"/>
      <c r="B11" s="30" t="s">
        <v>159</v>
      </c>
      <c r="C11" s="8">
        <v>3519</v>
      </c>
      <c r="D11" s="12" t="s">
        <v>3</v>
      </c>
      <c r="E11" s="1"/>
      <c r="F11" s="1"/>
    </row>
    <row r="12" spans="1:6" x14ac:dyDescent="0.25">
      <c r="A12" s="1"/>
      <c r="B12" s="30" t="s">
        <v>160</v>
      </c>
      <c r="C12" s="8">
        <v>1545</v>
      </c>
      <c r="D12" s="12" t="s">
        <v>3</v>
      </c>
      <c r="E12" s="1"/>
      <c r="F12" s="1"/>
    </row>
    <row r="13" spans="1:6" x14ac:dyDescent="0.25">
      <c r="A13" s="1"/>
      <c r="B13" s="46" t="s">
        <v>60</v>
      </c>
      <c r="C13" s="10">
        <f>SUM(C10:C12)</f>
        <v>1853606</v>
      </c>
      <c r="D13" s="11" t="s">
        <v>3</v>
      </c>
      <c r="E13" s="1"/>
      <c r="F13" s="1"/>
    </row>
    <row r="14" spans="1:6" x14ac:dyDescent="0.25">
      <c r="A14" s="1"/>
      <c r="B14" s="46" t="s">
        <v>61</v>
      </c>
      <c r="C14" s="10">
        <f>C13*(1+'Fane 12. Nøgletal'!C12)^2</f>
        <v>1927357.4423525401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hMNTKHak5SKkcF4TZSuxgJCJLqv6tyKhVik24Njdiq62ma2w8+LaYxDjeGdKK53HbyH6okOwqPitkrsjrEYiUg==" saltValue="NogYBSw5xx54/AQWVkm3e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-292706.09499999997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386694.7050227439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93988.610022743931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4777210.3433333328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4728663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48547.343333332799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4805140.0506771766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4969731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-164590.94932282344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93988.610022743931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-116043.60598949064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149</v>
      </c>
      <c r="C35" s="82"/>
      <c r="D35" s="82"/>
      <c r="E35" s="9">
        <f>SUM(E32:E33)/E34</f>
        <v>-5513.7489916866762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xDQ+J2g5nsFXJwa6Q5/A54QicMFgKf46sIiyJ6Tc4cn9E99yM3dqrQLNL5kqVlMzOCG85kxkfd2nbg39d2tlw==" saltValue="AoFP1cZ7hvnFaqYxqrgrcA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150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zdJ2rZMEtO5E1K5QFioQ1YcfBErezFK4lA0uYX+Qx+/6AKVKvPUiiGGLeqQOyPmdahW5QRD5sDYR2TlA1sS6Ew==" saltValue="d+UfuV1ne1C9z/RLKhDxHg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2019-10-07T12:47:33Z</dcterms:modified>
</cp:coreProperties>
</file>