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rwos Spildevand AS (S00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3" i="37" s="1"/>
  <c r="C14" i="37" s="1"/>
  <c r="C10" i="2" s="1"/>
  <c r="G11" i="11"/>
  <c r="E11" i="21" l="1"/>
  <c r="C11" i="21"/>
  <c r="E11" i="29"/>
  <c r="C11" i="29"/>
  <c r="C17" i="19"/>
  <c r="C18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3" i="37" s="1"/>
  <c r="E14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<sst xmlns="http://schemas.openxmlformats.org/spreadsheetml/2006/main" count="679" uniqueCount="271">
  <si>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</si>
  <si>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</si>
  <si>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</si>
  <si>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</si>
  <si>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</si>
  <si>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</si>
  <si>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</si>
  <si>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</si>
  <si>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</si>
  <si>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</si>
  <si>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</si>
  <si>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</si>
  <si>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</si>
  <si>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</si>
  <si>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</si>
  <si>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</si>
  <si>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</si>
  <si>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</si>
  <si>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</si>
  <si>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</si>
  <si>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</si>
  <si>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</si>
  <si>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</si>
  <si>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</si>
  <si>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</si>
  <si>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</si>
  <si>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</si>
  <si>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</si>
  <si>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</si>
  <si>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</si>
  <si>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</si>
  <si>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</si>
  <si>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</si>
  <si>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</si>
  <si>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</si>
  <si>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</si>
  <si>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</si>
  <si>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</si>
  <si>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</si>
  <si>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</si>
  <si>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</si>
  <si>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</si>
  <si>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</si>
  <si>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</si>
  <si>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</si>
  <si>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</si>
  <si>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</si>
  <si>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</si>
  <si>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</si>
  <si>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</si>
  <si>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</si>
  <si>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</si>
  <si>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</si>
  <si>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</si>
  <si>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</si>
  <si>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</si>
  <si>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</si>
  <si>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</si>
  <si>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</si>
  <si>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</si>
  <si>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</si>
  <si>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</si>
  <si>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</si>
  <si>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</si>
  <si>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</si>
  <si>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</si>
  <si>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</si>
  <si>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</si>
  <si>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</si>
  <si>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</si>
  <si>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</si>
  <si>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</si>
  <si>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</si>
  <si>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</si>
  <si>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</si>
  <si>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</si>
  <si>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</si>
  <si>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</si>
  <si>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</si>
  <si>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</si>
  <si>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</si>
  <si>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</si>
  <si>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</si>
  <si>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</si>
  <si>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</si>
  <si>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</si>
  <si>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</si>
  <si>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</si>
  <si>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</si>
  <si>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</si>
  <si>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</si>
  <si>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</si>
  <si>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</si>
  <si>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</si>
  <si>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</si>
  <si>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</si>
  <si>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</si>
  <si>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</si>
  <si>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</si>
  <si>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</si>
  <si>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</si>
  <si>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</si>
  <si>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</si>
  <si>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</si>
  <si>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</si>
  <si>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</si>
  <si>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</si>
  <si>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</si>
  <si>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</si>
  <si>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</si>
  <si>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</si>
  <si>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</si>
  <si>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</si>
  <si>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</si>
  <si>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</si>
  <si>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</si>
  <si>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</si>
  <si>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</si>
  <si>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</si>
  <si>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</si>
  <si>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</si>
  <si>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</si>
  <si>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</si>
  <si>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</si>
  <si>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</si>
  <si>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</si>
  <si>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</si>
  <si>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</si>
  <si>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</si>
  <si>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</si>
  <si>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</si>
  <si>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</si>
  <si>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</si>
  <si>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</si>
  <si>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</si>
  <si>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</si>
  <si>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</si>
  <si>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</si>
  <si>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</si>
  <si>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</si>
  <si>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</si>
  <si>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</si>
  <si>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</si>
  <si>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</si>
  <si>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</si>
  <si>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</si>
  <si>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</si>
  <si>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</si>
  <si>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</si>
  <si>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</si>
  <si>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</si>
  <si>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</si>
  <si>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</si>
  <si>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</si>
  <si>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</si>
  <si>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</si>
  <si>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</si>
  <si>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</si>
  <si>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</si>
  <si>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</si>
  <si>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</si>
  <si>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</si>
  <si>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</si>
  <si>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</si>
  <si>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</si>
  <si>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</si>
  <si>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</si>
  <si>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</si>
  <si>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</si>
  <si>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</si>
  <si>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</si>
  <si>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</si>
  <si>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</si>
  <si>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</si>
  <si>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</si>
  <si>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</si>
  <si>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</si>
  <si>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</si>
  <si>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</si>
  <si>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</si>
  <si>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</si>
  <si>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</si>
  <si>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</si>
  <si>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</si>
  <si>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</si>
  <si>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</si>
  <si>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</si>
  <si>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</si>
  <si>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</si>
  <si>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</si>
  <si>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</si>
  <si>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</si>
  <si>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</si>
  <si>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</si>
  <si>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</si>
  <si>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</si>
  <si>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</si>
  <si>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</si>
  <si>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</si>
  <si>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</si>
  <si>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</si>
  <si>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</si>
  <si>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</si>
  <si>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</si>
  <si>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</si>
  <si>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</si>
  <si>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</si>
  <si>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</si>
  <si>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</si>
  <si>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</si>
  <si>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</si>
  <si>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</si>
  <si>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</si>
  <si>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</si>
  <si>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</si>
  <si>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</si>
  <si>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</si>
  <si>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</si>
  <si>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</si>
  <si>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</si>
  <si>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</si>
  <si>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</si>
  <si>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</si>
  <si>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</si>
  <si>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</si>
  <si>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</si>
  <si>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</si>
  <si>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</si>
  <si>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</si>
  <si>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</si>
  <si>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</si>
  <si>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</si>
  <si>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</si>
  <si>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</si>
  <si>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</si>
  <si>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</si>
  <si>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</si>
  <si>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</si>
  <si>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</si>
  <si>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</si>
  <si>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</si>
  <si>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</si>
  <si>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</si>
  <si>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</si>
  <si>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</si>
  <si>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</si>
  <si>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</si>
  <si>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</si>
  <si>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</si>
  <si>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</si>
  <si>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</si>
  <si>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</si>
  <si>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</si>
  <si>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</si>
  <si>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</si>
  <si>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</si>
  <si>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</si>
  <si>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</si>
  <si>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</si>
  <si>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</si>
  <si>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Akkumuleret restskat</t>
  </si>
  <si>
    <t>Afgift til Forsyningssekretariatet</t>
  </si>
  <si>
    <t>Køb af ydelser og produkter fra andre vandselskaber reguleret af vandsektorloven</t>
  </si>
  <si>
    <t>Selskabsskat</t>
  </si>
  <si>
    <t>Ejendomsskatter</t>
  </si>
  <si>
    <t>Erstatninger</t>
  </si>
  <si>
    <t>Fladhøjparken &amp; Hærvejsskolen</t>
  </si>
  <si>
    <t>Udvidelse af forsyningsområdet</t>
  </si>
  <si>
    <t>Ingen engangstillæg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</si>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</sst>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FGmRlW8WNRzmWOaxMlRh+D0zODU4pUcpZCuTvVkGrZF7r1TZod0e57Xkq4HTr88DziR7vAK/wYMRsZZAEY8Wtg==" saltValue="VfFu5PSF+9xvLrPOB6rTD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2062964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627666</v>
      </c>
      <c r="D11" s="14" t="s">
        <v>3</v>
      </c>
      <c r="E11" s="1"/>
      <c r="F11" s="1"/>
    </row>
    <row r="12" spans="1:6" x14ac:dyDescent="0.25">
      <c r="A12" s="1"/>
      <c r="B12" s="53" t="s">
        <v>261</v>
      </c>
      <c r="C12" s="9">
        <v>54869</v>
      </c>
      <c r="D12" s="14" t="s">
        <v>3</v>
      </c>
      <c r="E12" s="1"/>
      <c r="F12" s="1"/>
    </row>
    <row r="13" spans="1:6" ht="26.25" x14ac:dyDescent="0.25">
      <c r="A13" s="1"/>
      <c r="B13" s="35" t="s">
        <v>262</v>
      </c>
      <c r="C13" s="9">
        <v>879417</v>
      </c>
      <c r="D13" s="14" t="s">
        <v>3</v>
      </c>
      <c r="E13" s="1"/>
      <c r="F13" s="1"/>
    </row>
    <row r="14" spans="1:6" x14ac:dyDescent="0.25">
      <c r="A14" s="1"/>
      <c r="B14" s="53" t="s">
        <v>263</v>
      </c>
      <c r="C14" s="9">
        <v>9500000</v>
      </c>
      <c r="D14" s="14" t="s">
        <v>3</v>
      </c>
      <c r="E14" s="1"/>
      <c r="F14" s="1"/>
    </row>
    <row r="15" spans="1:6" x14ac:dyDescent="0.25">
      <c r="A15" s="1"/>
      <c r="B15" s="53" t="s">
        <v>264</v>
      </c>
      <c r="C15" s="9">
        <v>318295</v>
      </c>
      <c r="D15" s="14" t="s">
        <v>3</v>
      </c>
      <c r="E15" s="1"/>
      <c r="F15" s="1"/>
    </row>
    <row r="16" spans="1:6" x14ac:dyDescent="0.25">
      <c r="A16" s="1"/>
      <c r="B16" s="53" t="s">
        <v>265</v>
      </c>
      <c r="C16" s="9">
        <v>321190.55</v>
      </c>
      <c r="D16" s="14" t="s">
        <v>3</v>
      </c>
      <c r="E16" s="1"/>
      <c r="F16" s="1"/>
    </row>
    <row r="17" spans="1:6" x14ac:dyDescent="0.25">
      <c r="A17" s="1"/>
      <c r="B17" s="40" t="s">
        <v>68</v>
      </c>
      <c r="C17" s="12">
        <f>SUM(C10:C16)</f>
        <v>13764401.550000001</v>
      </c>
      <c r="D17" s="13" t="s">
        <v>3</v>
      </c>
      <c r="E17" s="1"/>
      <c r="F17" s="1"/>
    </row>
    <row r="18" spans="1:6" x14ac:dyDescent="0.25">
      <c r="A18" s="1"/>
      <c r="B18" s="40" t="s">
        <v>69</v>
      </c>
      <c r="C18" s="12">
        <f>C17*(1+'Fane 15. Nøgletal'!C12)^2</f>
        <v>14312060.797667541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94" t="s">
        <v>236</v>
      </c>
      <c r="C21" s="95"/>
      <c r="D21" s="96"/>
      <c r="E21" s="1"/>
      <c r="F21" s="1"/>
    </row>
    <row r="22" spans="1:6" x14ac:dyDescent="0.25">
      <c r="A22" s="1"/>
      <c r="B22" s="53" t="s">
        <v>197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198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53" t="s">
        <v>199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53" t="s">
        <v>200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94"/>
      <c r="C26" s="95"/>
      <c r="D26" s="96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94" t="s">
        <v>196</v>
      </c>
      <c r="C29" s="95"/>
      <c r="D29" s="96"/>
      <c r="E29" s="1"/>
      <c r="F29" s="1"/>
    </row>
    <row r="30" spans="1:6" x14ac:dyDescent="0.25">
      <c r="A30" s="1"/>
      <c r="B30" s="53" t="s">
        <v>197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198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3" t="s">
        <v>199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53" t="s">
        <v>200</v>
      </c>
      <c r="C33" s="9">
        <v>0</v>
      </c>
      <c r="D33" s="14" t="s">
        <v>3</v>
      </c>
      <c r="E33" s="1"/>
      <c r="F33" s="1"/>
    </row>
    <row r="34" spans="1:6" x14ac:dyDescent="0.25">
      <c r="A34" s="1"/>
      <c r="B34" s="94"/>
      <c r="C34" s="95"/>
      <c r="D34" s="96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0Pw96V8P8ui6s91rDn9PklqMTFvHkeVQWPGkpG7FX1if93Bf4qsdRJ3za0udibSXIQ8SgREkm7chA8GvWVWkmA==" saltValue="9KzuqS8fJHrk5VHSJiBvNw==" spinCount="100000" sheet="1" objects="1" scenarios="1"/>
  <mergeCells count="6">
    <mergeCell ref="B34:D34"/>
    <mergeCell ref="B3:D4"/>
    <mergeCell ref="B8:D8"/>
    <mergeCell ref="B21:D21"/>
    <mergeCell ref="B29:D29"/>
    <mergeCell ref="B26:D26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161967653.14844245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118666730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195324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43496247.148442447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163123847.31031245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172340383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-9216535.6896875501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5GUxNj/jVpifxxztXSqAwcxhi+SuJqT3kpjQwVzqIh7DlR5sREiZi5qaQ6OmnM3GsmxSEvOZsVfgE4uPUs6YIg==" saltValue="/sGP3TxJR/guJeKCuHnOK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y4nXXWvAygEDxgeH9EPWZQ3EUgDwDf5LJar+n+e0FH1txtwVXhdPkb1upPmZyacm3I+PW31f08Mmwx+m+B7cg==" saltValue="o7P8UQH0OELCBHSNQVCQ8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269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4" t="s">
        <v>255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qmJ2nUKuDm94F0JcSv49w7uZNYa7K2QeE23kqP7rn8LKofx64cXd3z05KyNY0z3r0MyhpTRsoi2uJFRBBUKAw==" saltValue="jK2KVda5u920q8DxmlIjY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270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7" t="s">
        <v>266</v>
      </c>
      <c r="C11" s="24">
        <v>0</v>
      </c>
      <c r="D11" s="14" t="s">
        <v>3</v>
      </c>
      <c r="E11" s="9">
        <v>5230</v>
      </c>
      <c r="F11" s="14" t="s">
        <v>3</v>
      </c>
      <c r="G11" s="1"/>
    </row>
    <row r="12" spans="1:7" x14ac:dyDescent="0.25">
      <c r="A12" s="1"/>
      <c r="B12" s="27" t="s">
        <v>267</v>
      </c>
      <c r="C12" s="24">
        <v>0</v>
      </c>
      <c r="D12" s="14" t="s">
        <v>3</v>
      </c>
      <c r="E12" s="9">
        <v>259880</v>
      </c>
      <c r="F12" s="14" t="s">
        <v>3</v>
      </c>
      <c r="G12" s="1"/>
    </row>
    <row r="13" spans="1:7" x14ac:dyDescent="0.25">
      <c r="A13" s="1"/>
      <c r="B13" s="40" t="s">
        <v>60</v>
      </c>
      <c r="C13" s="12">
        <f>SUM(C10:C12)</f>
        <v>0</v>
      </c>
      <c r="D13" s="13" t="s">
        <v>3</v>
      </c>
      <c r="E13" s="12">
        <f>SUM(E10:E12)</f>
        <v>265110</v>
      </c>
      <c r="F13" s="13" t="s">
        <v>3</v>
      </c>
      <c r="G13" s="1"/>
    </row>
    <row r="14" spans="1:7" x14ac:dyDescent="0.25">
      <c r="A14" s="1"/>
      <c r="B14" s="40" t="s">
        <v>70</v>
      </c>
      <c r="C14" s="12">
        <f>C13*(1+'Fane 15. Nøgletal'!C12)</f>
        <v>0</v>
      </c>
      <c r="D14" s="13" t="s">
        <v>3</v>
      </c>
      <c r="E14" s="12">
        <f>E13*(1+'Fane 15. Nøgletal'!C12)</f>
        <v>270332.66700000002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NA9EXuGvMfeZGU/kEKkIUFarQOFwyOTOVfqWU2TebHuB3/c8ScwYidQtJj37WBYK3/kPrNzdIN3KFe0wCx3pw==" saltValue="pF17SipktOiy76EFxhhmV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267</v>
      </c>
      <c r="C10" s="24">
        <v>67359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67359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-1347.18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-1347.18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67237.522516137615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mU6FnveJ8tysc3NQSBi2BI91xell8LewdFdSqvBbPC7KJNn6MzXOFU0NrC2lHu3RRoyzyuO0fYZfKULARid5g==" saltValue="UVQXapIECV38AHEaHsycf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ut2rUYMkBNHpaKaqu7Q6ZlxjaVABi6GDHANdc9Ku7rYXjl38mGmQeeUY6WacW1w0Gg3uKFjna37prnoKeBBcg==" saltValue="LdBU4pUR1Yat6KDfa+eER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n5rlAmMayHM70WduOm6IQyx+XFgH/GhD2s+HJcXCAZKxUTB/z5K4STJM2AWkNaLn5mSrNUJyaOGSGuIPfqi4g==" saltValue="QL70KvvWTjlCbw8/HhDGb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ARNewDFVd+3qWPcwRg3dSlV8bGJJG4DEplEXIUU8LhpzmGJ1sNrwjcyysliA2FRSLGUCGyRPxI4H34VKTW1nQ==" saltValue="OZASmkivL1MDxEWGrtNe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-2149073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2149073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myPtjke2bTY2n8Z38WFtNTzXH960qnjr4TL/roH6bVeBg+1sIBCuGiw+dmUi9Z1BcFBY02Ptt3F0JDguZSuEw==" saltValue="/baPmVJ2F6L+qXXBDwtFH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121879310.59176569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tillæg'!C14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tillæg'!E14</f>
        <v>270332.66700000002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2406347.972197684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-2491119.8246192671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-719174.13733360311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-2708103.5066657877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118637593.76234472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omk.'!C18+'Fane 6. Ikke-påvirkelige omk.'!C22+'Fane 6. Ikke-påvirkelige omk.'!C30</f>
        <v>14312060.797667541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67237.522516137615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67237.522516137615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133016892.0825284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OT5ZPtd1bgifP9fEIXr2hP8vyR0eDd6Fx9W0EqX1TMxNGHT4k6p+pZ/7E/b+2SSmJBftUugXwjnt5XlBkMWzw==" saltValue="G6qBjn4TpHyABNCBzAe3l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wzm+c7CyQ2XeqNUi0PVrg0e2eaO/vf5jNj3RN8N41kJZPYJHEiAEOUO1IxNH/wGZCEK8SDxHyWcFUGY1ebUhCw==" saltValue="sRkteOB1E44ZTlkyJ7xXY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118637593.76234472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2337160.597118191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-2419495.0871892581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-718675.03048229369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-2683027.8764078864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115153556.36538346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omk.'!C18*(1+'Fane 15. Nøgletal'!C12)+'Fane 6. Ikke-påvirkelige omk.'!C23+'Fane 6. Ikke-påvirkelige omk.'!C31</f>
        <v>14594008.395381592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129747564.76076505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0N3INPNr/i9BJxHrdOcmUBcHOFf6cKVQMDqEvblaNt1twCYwReQ9VxO1qmb6Y6/Ag6m1jBngpqOl3Rtg/L4NQ==" saltValue="T9NeBZbeAh4r/WLBImhSz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115153556.36538346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2268525.0603980538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-2348441.6285156305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-718176.2700111391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-2658184.4334468446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111697279.09380791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omk.'!C18*(1+'Fane 15. Nøgletal'!C12)^2+'Fane 6. Ikke-påvirkelige omk.'!C24+'Fane 6. Ikke-påvirkelige omk.'!C32</f>
        <v>14881510.360770609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126578789.45457852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9eC2q6ZmdKVPfqoXc7z2SUe7rZpnogGFpijvyTCLOZQiGTZQG4jzJYBsg1Qq9jHLb8Nyinjr993MnlKj7mzomw==" saltValue="w0SNM2L76d6+S0vKVYTZ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111697279.09380791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2200436.3981480156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-2277954.3098391183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-717677.85567975137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-2633571.0278490325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108268512.29858802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omk.'!C18*(1+'Fane 15. Nøgletal'!C12)^3+'Fane 6. Ikke-påvirkelige omk.'!C25+'Fane 6. Ikke-påvirkelige omk.'!C33</f>
        <v>15174676.11487779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123443188.41346581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RhoiAMHBkBvZgh9PzOkdnb3onzFddx4rf+Au8i4PCouggEPNk+Uh/Tn6owk+56mxisYErpNMZR6XhPl0Yb4+w==" saltValue="BTsgaplmvdKeiYsyi6Cq3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124159059.79122476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471151.12489999994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2180746.0003572432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-2536219.13832964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-719673.59080562205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-1675753.5955810559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121879310.59176569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10382662.733492443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92292.005292333473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0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132354265.33055046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6St3zfjrKztJoLaQAfVmCvkQC+pFfnNhsjvRN47WUxfTnmzrCl4abEsEPb3L3uSyrn8AEUqug7mdMWCW8rnaAQ==" saltValue="E0A4kk1ALgQBF8S4QuKyE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36189667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723793.34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36086526.449050002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-0.30927053183317188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721730.52279558941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35983679.540281102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719673.59080562205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35958706.866680153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719174.13733360311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35933751.524114683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718675.03048229369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35908813.500556953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718176.2700111391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35883892.783987567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717677.85567975137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hYFPQZgDzRuteYKeVror6mpVC0BLjHO+EBG4TCJrSaEENsivbYYTxIuq+47hPYbWIoscG9rkVK6E//CVKcbpQ==" saltValue="wF9u7RxDGuIFUohp/G898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93088743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847107.56130000006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93855864.058877259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632149.08404445858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1672437.8326297144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94439847.878222123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479113.57891080988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1675753.5955810559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95080099.056424454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275658.22053990001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2708103.5066657877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94472812.549573451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2683027.8764078864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93598043.431226924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2658184.4334468446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92731374.220036358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2633571.0278490325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+WmAOupUI3pGgkQ8/VoAx/12dmrdkeCHaWUjD1hs8J6vCtpRuqIg+UMrlAFTRLhdIez+jYTg+G6dHzTpRAJ4bg==" saltValue="PsyLwGO+gFoH1I/YTeaWAA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1.093647294492078E-2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0.02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L9fLX8dupfE/QuouBjSC9BTI1+XS3LJTSrcZA4N3Wzpgw6YnxHo2+QoJtrbUo9iFAMO+t85q6AjRNrdDHakSA==" saltValue="iLwXRG2gaD1FzG63MJECG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2019-10-08T09:44:42Z</dcterms:modified>
</cp:coreProperties>
</file>