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eve Spildevand AS (S03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7" i="11" l="1"/>
  <c r="E19" i="11"/>
  <c r="E18" i="11"/>
  <c r="E16" i="11"/>
  <c r="E15" i="11"/>
  <c r="E14" i="11"/>
  <c r="E13" i="11"/>
  <c r="E12" i="11"/>
  <c r="E11" i="11"/>
  <c r="E19" i="40" l="1"/>
  <c r="E16" i="40" l="1"/>
  <c r="E12" i="40"/>
  <c r="E20" i="11" l="1"/>
  <c r="E21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2" i="11" l="1"/>
  <c r="C10" i="37" s="1"/>
  <c r="C12" i="37" s="1"/>
  <c r="C13" i="37" s="1"/>
  <c r="C10" i="2" s="1"/>
  <c r="G22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2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<sst xmlns="http://schemas.openxmlformats.org/spreadsheetml/2006/main" count="694" uniqueCount="280">
  <si>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</si>
  <si>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</si>
  <si>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</si>
  <si>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</si>
  <si>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</si>
  <si>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</si>
  <si>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</si>
  <si>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</si>
  <si>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</si>
  <si>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</si>
  <si>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</si>
  <si>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</si>
  <si>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</si>
  <si>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</si>
  <si>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</si>
  <si>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</si>
  <si>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</si>
  <si>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</si>
  <si>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</si>
  <si>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</si>
  <si>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</si>
  <si>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</si>
  <si>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</si>
  <si>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</si>
  <si>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</si>
  <si>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</si>
  <si>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</si>
  <si>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</si>
  <si>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</si>
  <si>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</si>
  <si>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</si>
  <si>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</si>
  <si>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</si>
  <si>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</si>
  <si>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</si>
  <si>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</si>
  <si>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</si>
  <si>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</si>
  <si>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</si>
  <si>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</si>
  <si>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</si>
  <si>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</si>
  <si>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</si>
  <si>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</si>
  <si>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</si>
  <si>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</si>
  <si>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</si>
  <si>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</si>
  <si>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</si>
  <si>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</si>
  <si>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</si>
  <si>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</si>
  <si>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</si>
  <si>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</si>
  <si>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</si>
  <si>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</si>
  <si>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</si>
  <si>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</si>
  <si>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</si>
  <si>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</si>
  <si>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</si>
  <si>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</si>
  <si>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</si>
  <si>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</si>
  <si>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</si>
  <si>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</si>
  <si>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</si>
  <si>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</si>
  <si>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</si>
  <si>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</si>
  <si>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</si>
  <si>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</si>
  <si>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</si>
  <si>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</si>
  <si>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</si>
  <si>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</si>
  <si>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</si>
  <si>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</si>
  <si>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</si>
  <si>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</si>
  <si>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</si>
  <si>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</si>
  <si>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</si>
  <si>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</si>
  <si>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</si>
  <si>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</si>
  <si>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</si>
  <si>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</si>
  <si>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</si>
  <si>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</si>
  <si>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</si>
  <si>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</si>
  <si>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</si>
  <si>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</si>
  <si>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</si>
  <si>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</si>
  <si>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</si>
  <si>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</si>
  <si>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</si>
  <si>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</si>
  <si>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</si>
  <si>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</si>
  <si>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</si>
  <si>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</si>
  <si>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</si>
  <si>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</si>
  <si>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</si>
  <si>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</si>
  <si>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</si>
  <si>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</si>
  <si>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</si>
  <si>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</si>
  <si>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</si>
  <si>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</si>
  <si>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</si>
  <si>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</si>
  <si>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</si>
  <si>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</si>
  <si>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</si>
  <si>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</si>
  <si>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</si>
  <si>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</si>
  <si>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</si>
  <si>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</si>
  <si>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</si>
  <si>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</si>
  <si>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</si>
  <si>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</si>
  <si>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</si>
  <si>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</si>
  <si>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</si>
  <si>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</si>
  <si>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</si>
  <si>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</si>
  <si>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</si>
  <si>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</si>
  <si>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</si>
  <si>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</si>
  <si>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</si>
  <si>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</si>
  <si>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</si>
  <si>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</si>
  <si>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</si>
  <si>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</si>
  <si>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</si>
  <si>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</si>
  <si>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</si>
  <si>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</si>
  <si>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</si>
  <si>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</si>
  <si>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</si>
  <si>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</si>
  <si>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</si>
  <si>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</si>
  <si>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</si>
  <si>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</si>
  <si>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</si>
  <si>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</si>
  <si>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</si>
  <si>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</si>
  <si>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</si>
  <si>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</si>
  <si>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</si>
  <si>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</si>
  <si>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</si>
  <si>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</si>
  <si>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</si>
  <si>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</si>
  <si>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</si>
  <si>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</si>
  <si>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</si>
  <si>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</si>
  <si>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</si>
  <si>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</si>
  <si>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</si>
  <si>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</si>
  <si>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</si>
  <si>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</si>
  <si>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</si>
  <si>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</si>
  <si>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</si>
  <si>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</si>
  <si>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</si>
  <si>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</si>
  <si>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</si>
  <si>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</si>
  <si>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</si>
  <si>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</si>
  <si>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</si>
  <si>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</si>
  <si>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</si>
  <si>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</si>
  <si>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</si>
  <si>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</si>
  <si>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</si>
  <si>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</si>
  <si>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</si>
  <si>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</si>
  <si>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</si>
  <si>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</si>
  <si>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</si>
  <si>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</si>
  <si>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</si>
  <si>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</si>
  <si>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</si>
  <si>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</si>
  <si>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</si>
  <si>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</si>
  <si>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</si>
  <si>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</si>
  <si>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</si>
  <si>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</si>
  <si>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</si>
  <si>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</si>
  <si>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</si>
  <si>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</si>
  <si>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</si>
  <si>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</si>
  <si>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</si>
  <si>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</si>
  <si>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</si>
  <si>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</si>
  <si>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</si>
  <si>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</si>
  <si>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</si>
  <si>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</si>
  <si>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</si>
  <si>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</si>
  <si>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</si>
  <si>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</si>
  <si>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</si>
  <si>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</si>
  <si>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</si>
  <si>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</si>
  <si>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</si>
  <si>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</si>
  <si>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</si>
  <si>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</si>
  <si>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</si>
  <si>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</si>
  <si>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</si>
  <si>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</si>
  <si>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</si>
  <si>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</si>
  <si>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</si>
  <si>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</si>
  <si>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</si>
  <si>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</si>
  <si>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</si>
  <si>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</si>
  <si>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</si>
  <si>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</si>
  <si>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</si>
  <si>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</si>
  <si>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</si>
  <si>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</si>
  <si>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</si>
  <si>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</si>
  <si>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</t>
  </si>
  <si>
    <t>Ingen engangstillæg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</si>
  <si>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</si>
  <si>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</si>
  <si>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</si>
  <si>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</si>
  <si>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</si>
  <si>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Beluftningstanke, Konstruktioner</t>
  </si>
  <si>
    <t>Beluftningstanke, Mek/EL</t>
  </si>
  <si>
    <t>Beluftningstanke, SRO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</si>
  <si>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</si>
  <si>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</si>
  <si>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</si>
  <si>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</si>
  <si>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</si>
  <si>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Jordbassin Klasse B</t>
  </si>
  <si>
    <t>Brønde</t>
  </si>
  <si>
    <t>Ø 200 mm &lt; Ledningsnet ≤ Ø 500 mm</t>
  </si>
  <si>
    <t>Indløb-/udløbsarrangement</t>
  </si>
  <si>
    <t>Anlægsprojekter igangsat senest 1. marts 2016</t>
  </si>
  <si>
    <t>Videreførte omkostninger fra den økonomiske ramme for 2022</t>
  </si>
  <si>
    <t>Anlægsprojekter igangsat senest 1. marts 2016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</si>
</sst>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TxeMllSIx3I21vKvnlPEDgZluzvw7P0NEPJplyJzmPIBnTOZSVzWNlhIiRtQ/U24b8hvbiRkUcmk9b/3Il9Gw==" saltValue="gORZezgs9Ql9AGVadlURK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260</v>
      </c>
      <c r="C10" s="9">
        <v>1508868</v>
      </c>
      <c r="D10" s="14" t="s">
        <v>3</v>
      </c>
      <c r="E10" s="1"/>
      <c r="F10" s="1"/>
    </row>
    <row r="11" spans="1:6" x14ac:dyDescent="0.25">
      <c r="A11" s="1"/>
      <c r="B11" s="53" t="s">
        <v>261</v>
      </c>
      <c r="C11" s="9">
        <v>49687</v>
      </c>
      <c r="D11" s="14" t="s">
        <v>3</v>
      </c>
      <c r="E11" s="1"/>
      <c r="F11" s="1"/>
    </row>
    <row r="12" spans="1:6" ht="26.25" x14ac:dyDescent="0.25">
      <c r="A12" s="1"/>
      <c r="B12" s="35" t="s">
        <v>262</v>
      </c>
      <c r="C12" s="9">
        <v>353333</v>
      </c>
      <c r="D12" s="14" t="s">
        <v>3</v>
      </c>
      <c r="E12" s="1"/>
      <c r="F12" s="1"/>
    </row>
    <row r="13" spans="1:6" x14ac:dyDescent="0.25">
      <c r="A13" s="1"/>
      <c r="B13" s="53" t="s">
        <v>263</v>
      </c>
      <c r="C13" s="9">
        <v>281008</v>
      </c>
      <c r="D13" s="14" t="s">
        <v>3</v>
      </c>
      <c r="E13" s="1"/>
      <c r="F13" s="1"/>
    </row>
    <row r="14" spans="1:6" x14ac:dyDescent="0.25">
      <c r="A14" s="1"/>
      <c r="B14" s="53" t="s">
        <v>264</v>
      </c>
      <c r="C14" s="9">
        <v>187296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2380192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2474895.2935132803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MpDEab/Z1HFnl+PiQP6dQVKc1GH4SfcbnAY4RIAIsDws9/301T83uuDaIqauk/8kOiSDAsPclaqlWt7eqtEi0w==" saltValue="wKswtgEqTpMvxirh86CF1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81396458.618492514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56028316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25368142.618492514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72199218.476143643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68859645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3339573.4761436433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Cs2l5MMgNZIW8+W+JRsJcqMzIEpWEp/h7WXRTu4stR2ZnGzlF9IstbbogsX4AjEedFoWpCdeStLNJn6DBLxKQ==" saltValue="y9c985spZVlGf5gv+lJchA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257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TAgVhQaxJujJSJTxUztMfu8A0h/z+rmg1NAyUDpckQcc4SE0j58Yeret+YZQD3RwN1H9HbPBCGq8Qpz4UExzA==" saltValue="vLnhzgztSR6CX0MSHD5Us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265</v>
      </c>
      <c r="C10" s="56">
        <v>60</v>
      </c>
      <c r="D10" s="9">
        <v>623157</v>
      </c>
      <c r="E10" s="9">
        <f>IFERROR(D10/C10,0)</f>
        <v>10385.950000000001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266</v>
      </c>
      <c r="C11" s="56">
        <v>20</v>
      </c>
      <c r="D11" s="9">
        <v>1019781</v>
      </c>
      <c r="E11" s="9">
        <f t="shared" ref="E11:E19" si="0">IFERROR(D11/C11,0)</f>
        <v>50989.05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267</v>
      </c>
      <c r="C12" s="56">
        <v>10</v>
      </c>
      <c r="D12" s="9">
        <v>75178</v>
      </c>
      <c r="E12" s="9">
        <f t="shared" si="0"/>
        <v>7517.8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5" t="s">
        <v>268</v>
      </c>
      <c r="C13" s="56">
        <v>60</v>
      </c>
      <c r="D13" s="9">
        <v>2100684</v>
      </c>
      <c r="E13" s="9">
        <f t="shared" si="0"/>
        <v>35011.4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5" t="s">
        <v>269</v>
      </c>
      <c r="C14" s="56">
        <v>20</v>
      </c>
      <c r="D14" s="9">
        <v>5855053</v>
      </c>
      <c r="E14" s="9">
        <f t="shared" si="0"/>
        <v>292752.65000000002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5" t="s">
        <v>270</v>
      </c>
      <c r="C15" s="56">
        <v>10</v>
      </c>
      <c r="D15" s="9">
        <v>67833</v>
      </c>
      <c r="E15" s="9">
        <f t="shared" si="0"/>
        <v>6783.3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5" t="s">
        <v>271</v>
      </c>
      <c r="C16" s="56">
        <v>60</v>
      </c>
      <c r="D16" s="9">
        <v>5992</v>
      </c>
      <c r="E16" s="9">
        <f t="shared" si="0"/>
        <v>99.86666666666666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5" t="s">
        <v>272</v>
      </c>
      <c r="C17" s="56">
        <v>20</v>
      </c>
      <c r="D17" s="9">
        <v>3881</v>
      </c>
      <c r="E17" s="9">
        <f t="shared" ref="E17" si="1">IFERROR(D17/C17,0)</f>
        <v>194.05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5" t="s">
        <v>273</v>
      </c>
      <c r="C18" s="56">
        <v>50</v>
      </c>
      <c r="D18" s="9">
        <v>2997412</v>
      </c>
      <c r="E18" s="9">
        <f t="shared" si="0"/>
        <v>59948.24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5" t="s">
        <v>274</v>
      </c>
      <c r="C19" s="56">
        <v>75</v>
      </c>
      <c r="D19" s="9">
        <v>1393149</v>
      </c>
      <c r="E19" s="9">
        <f t="shared" si="0"/>
        <v>18575.32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5" t="s">
        <v>275</v>
      </c>
      <c r="C20" s="56">
        <v>75</v>
      </c>
      <c r="D20" s="9">
        <v>11139829</v>
      </c>
      <c r="E20" s="9">
        <f t="shared" ref="E20:E21" si="2">IFERROR(D20/C20,0)</f>
        <v>148531.05333333334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5" t="s">
        <v>276</v>
      </c>
      <c r="C21" s="56">
        <v>75</v>
      </c>
      <c r="D21" s="9">
        <v>205771</v>
      </c>
      <c r="E21" s="9">
        <f t="shared" si="2"/>
        <v>2743.6133333333332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84" t="s">
        <v>279</v>
      </c>
      <c r="C22" s="85"/>
      <c r="D22" s="86"/>
      <c r="E22" s="12">
        <f>SUM(E10:E21)</f>
        <v>633532.29333333322</v>
      </c>
      <c r="F22" s="12">
        <f>SUM(F10:F21)</f>
        <v>0</v>
      </c>
      <c r="G22" s="12">
        <f>SUM(G10:G21)</f>
        <v>0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T/y1gqub8BXi3DjgLOBbvL3J5El1JcpbmVmcwDqav+DrFL3dINppKSEwDKtPOKGD3cvJHiTNY3zFiABEV3r3Qg==" saltValue="2/fm1HUHgahG1w8o3+AhUQ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277</v>
      </c>
      <c r="C10" s="24">
        <f>'Fane 9. Anlægsprojekter'!F22</f>
        <v>0</v>
      </c>
      <c r="D10" s="14" t="s">
        <v>3</v>
      </c>
      <c r="E10" s="9">
        <f>SUM('Fane 9. Anlægsprojekter'!E22,'Fane 9. Anlægsprojekter'!G22)</f>
        <v>633532.29333333322</v>
      </c>
      <c r="F10" s="14" t="s">
        <v>3</v>
      </c>
      <c r="G10" s="1"/>
    </row>
    <row r="11" spans="1:7" x14ac:dyDescent="0.25">
      <c r="A11" s="1"/>
      <c r="B11" s="57" t="s">
        <v>258</v>
      </c>
      <c r="C11" s="24">
        <v>0</v>
      </c>
      <c r="D11" s="14" t="s">
        <v>3</v>
      </c>
      <c r="E11" s="9">
        <v>455245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1088777.2933333332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1110226.2060119999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2DI1x/KkhgfDUigzRSQGQOvehpunRwu9ji2TUfuBZzYT4YqkPAzpDdCmT0LTA/Vvs/5HpPFXYhgW7ynNPNjg4Q==" saltValue="BXHWnCzByNCulvXSMYJf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259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259</v>
      </c>
      <c r="C18" s="24"/>
      <c r="D18" s="14" t="s">
        <v>3</v>
      </c>
      <c r="E18" s="9"/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259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259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ndYwRil3IG+f/YL1mr2PyQ7WkA658ggcNBo5/n65Ag9ExRPrU5KphooRWtO8WDuEteuY2XT8WD5l1jD9zebEg==" saltValue="fQ5nDbxVdX6EILVBYKPz2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WkC+ivpv1iyt69vrgH7U6qOZmjuWs2+y9kUztk556Su1K2mf52sdWTHj0AK2Pl7t6DzS04o/EkRzgrA4CWmzg==" saltValue="8OI6IjGaiPuVyzKsMrG2c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Vg06Y2ULATQVKQ1YLLVTNONu6GW4i/vE59UyTOdnzf+Ml9Zu2VCbxsy/XLdBZPOWBxAAXVNNUWFc3xwvj/R4w==" saltValue="guUthJ/enKRivn55VbuYL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R4DgDho+8pR0toBUSduVoM69Ee+vqE3xSfQlUdTBh3+AU5DAxbUK6gi9HB4zRi4wbQa/nY4tfY7NeSwtmMAlw==" saltValue="Zt2bIpBaCJ4r78KKv7VK/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10316351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-10316351.333333334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-0.33333333395421505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luDiBwe/waUMNC0B6h4eYGpVKlQjAF63yzT8GSORWVyMnJxn0bTFyA7NkFIrhTuAH/qq+Qe8iQQNcAZ7aR4ag==" saltValue="o9s4+Tn1cPQuYi66Vh2MZ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68977695.89690271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1110226.2060119999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1380732.0654274197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-207341.54933587549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-582454.80562832241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-1268897.6615758075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69409960.151802108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2474895.2935132803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71884855.445315391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kY4gK5V0oDg8f1eIen1mq5sG55PDUzOKuVwLHlJ/Imts89+qtzU/r5UTbkXva/uxp9T6s6LUHg8qRCaKkZmAg==" saltValue="/cjLzu6msKHftvl+ORox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V+7SyQPU1kHZ+nnt0mo/bSSv8c0m1YTbwXuc35Noj4jWA5LNc7f2ryQJX9u2s5b4FYEUtdEiAu+yj9/BuWOizg==" saltValue="Su0YNVqvZOZTDZ8gRHwjx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69409960.151802108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1367376.2149905015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-205335.93014904822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-582050.58199321642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-1257148.3290563994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68732801.525593936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2523650.730795492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71256452.256389424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jXcJeTFf4ZL8hN29s7Ve6X/t21Ath51xD7IqJgCAJ43NdSOnlmy0yx9UogXP5II0GHNyW1jJYfpFd51Ax0/aQ==" saltValue="CA25L7h41FiOIjOOsSJnD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68732801.525593936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1354036.1900542004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-203332.68744343636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-581646.63888931321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-1245507.7892464683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68056350.600068912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2573366.6501921634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70629717.250261068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heT5tmAhHsPBjzDNu9Gj44lDr1PTMXO+YaMkO6uj+h0dDY310uITBk+nA8cqSBZhiptujR/Gu99CFLZqJueQg==" saltValue="M2OTTp2icw3X98F4Aiwi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278</v>
      </c>
      <c r="C9" s="7">
        <f>'Fane 2.3. Økonomisk ramme 2022'!C16</f>
        <v>68056350.600068912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1340710.1068213575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-201331.53833329302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-581242.97612192412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-1233975.0347820965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67380511.157652959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2624061.9732009489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70004573.130853906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ftJabQ/FvxVVvl8nhGNMEWSM+I2sPh8raC0JGwdpMB9d3tp/9SvA3tFSwvTG5721v/cAQG4CG8hDBFIeDM3og==" saltValue="M8z4aMxGAQ5GdUoDtl6c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69893057.300817639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158824.52649999998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1225812.6372621588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-949100.80559214775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-582859.30998945516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-768038.45209549204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68977695.89690271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3149880.6086829393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27001.668373060667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72154578.173958704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Uka82xLkeplZX1naTSAibTfRJIu+IyJxFKlgwItM+eeAqeUCwAphHKqc5jYzkIPtQZrOVncq5Qxkbnpf1ya5A==" saltValue="f93eT91nFsasPicieIOK8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29309793.252214681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586195.86504429369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29226260.341445874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584525.20682891749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29142965.499472756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582859.30998945516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29122740.281416122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582454.80562832241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29102529.099660821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582050.58199321642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29082331.94446566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581646.63888931321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29062148.806096204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581242.97612192412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JJoIQLm4D/b4/v37y69K//HLJ6OAn3/BUsb21NzhTdKHVKshf0gn+ECpr4Py5bxJlqW77KC0gfK2NBA0bhhZA==" saltValue="rcqHqOreR7KQzdb7jwqBy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42856518.270092063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389994.31625783781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43209688.123026334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125019.07418273579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767024.31739060057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43312617.330215298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161508.66099784998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768038.45209549204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43547397.463638276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1132097.6622704363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1268897.6615758075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44265786.23438026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1257148.3290563994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43855908.072058745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1245507.7892464683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43449825.16838368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1233975.0347820965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eGC/UiZiUklXfyHqCw7+0Ihs1S2WcFrF79Ln/rpoBlgC3ma97PycN9/T42e3r5gk7jrzY1fZeij3jJXnrXp2A==" saltValue="nyvCNavrCUZEqmMQRwjFo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5.3496680778775639E-3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1.3315537388260877E-2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2.9011536840681104E-3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m+1ppk32Eht1LMANVG7wF3LpcRObKXAVc/2hX5PFQxVFu7chTYT0pOPcovR++QxGoaAVsGxKisLMkzAWTvhXw==" saltValue="Iussh24pQVORC7FizLC23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2019-10-08T09:46:03Z</dcterms:modified>
</cp:coreProperties>
</file>