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Hvidovre AS (V09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0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3" i="11" l="1"/>
  <c r="C10" i="37" s="1"/>
  <c r="C12" i="37" s="1"/>
  <c r="C13" i="37" s="1"/>
  <c r="C10" i="2" s="1"/>
  <c r="G13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3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<sst xmlns="http://schemas.openxmlformats.org/spreadsheetml/2006/main" count="602" uniqueCount="248">
  <si>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</si>
  <si>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</si>
  <si>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</si>
  <si>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</si>
  <si>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</si>
  <si>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</si>
  <si>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</si>
  <si>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</si>
  <si>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</si>
  <si>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</si>
  <si>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</si>
  <si>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</si>
  <si>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</si>
  <si>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</si>
  <si>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</si>
  <si>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</si>
  <si>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</si>
  <si>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</si>
  <si>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</si>
  <si>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</si>
  <si>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</si>
  <si>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</si>
  <si>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</si>
  <si>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</si>
  <si>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</si>
  <si>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</si>
  <si>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</si>
  <si>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</si>
  <si>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</si>
  <si>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</si>
  <si>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</si>
  <si>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</si>
  <si>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</si>
  <si>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</si>
  <si>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</si>
  <si>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</si>
  <si>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</si>
  <si>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</si>
  <si>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</si>
  <si>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</si>
  <si>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</si>
  <si>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</si>
  <si>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</si>
  <si>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</si>
  <si>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</si>
  <si>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</si>
  <si>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</si>
  <si>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</si>
  <si>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</si>
  <si>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</si>
  <si>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</si>
  <si>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</si>
  <si>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</si>
  <si>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</si>
  <si>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</si>
  <si>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</si>
  <si>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</si>
  <si>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</si>
  <si>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</si>
  <si>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</si>
  <si>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</si>
  <si>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</si>
  <si>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</si>
  <si>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</si>
  <si>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</si>
  <si>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</si>
  <si>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</si>
  <si>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</si>
  <si>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</si>
  <si>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</si>
  <si>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</si>
  <si>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</si>
  <si>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</si>
  <si>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</si>
  <si>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</si>
  <si>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</si>
  <si>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</si>
  <si>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</si>
  <si>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</si>
  <si>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</si>
  <si>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</si>
  <si>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</si>
  <si>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</si>
  <si>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</si>
  <si>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</si>
  <si>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</si>
  <si>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</si>
  <si>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</si>
  <si>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</si>
  <si>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</si>
  <si>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</si>
  <si>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</si>
  <si>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</si>
  <si>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</si>
  <si>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</si>
  <si>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</si>
  <si>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</si>
  <si>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</si>
  <si>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</si>
  <si>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</si>
  <si>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</si>
  <si>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</si>
  <si>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</si>
  <si>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</si>
  <si>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</si>
  <si>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</si>
  <si>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</si>
  <si>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</si>
  <si>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</si>
  <si>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</si>
  <si>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</si>
  <si>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</si>
  <si>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</si>
  <si>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</si>
  <si>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</si>
  <si>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</si>
  <si>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</si>
  <si>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</si>
  <si>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</si>
  <si>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</si>
  <si>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</si>
  <si>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</si>
  <si>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</si>
  <si>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</si>
  <si>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</si>
  <si>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</si>
  <si>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</si>
  <si>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</si>
  <si>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</si>
  <si>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</si>
  <si>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</si>
  <si>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</si>
  <si>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</si>
  <si>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</si>
  <si>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</si>
  <si>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</si>
  <si>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</si>
  <si>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</si>
  <si>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</si>
  <si>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</si>
  <si>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</si>
  <si>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</si>
  <si>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</si>
  <si>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</si>
  <si>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</si>
  <si>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</si>
  <si>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</si>
  <si>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</si>
  <si>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</si>
  <si>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</si>
  <si>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</si>
  <si>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</si>
  <si>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</si>
  <si>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</si>
  <si>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</si>
  <si>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</si>
  <si>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</si>
  <si>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</si>
  <si>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</si>
  <si>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</si>
  <si>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</si>
  <si>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</si>
  <si>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</si>
  <si>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</si>
  <si>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</si>
  <si>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</si>
  <si>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</si>
  <si>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</si>
  <si>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</si>
  <si>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</si>
  <si>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</si>
  <si>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</si>
  <si>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</si>
  <si>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</si>
  <si>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</si>
  <si>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</si>
  <si>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</si>
  <si>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</si>
  <si>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</si>
  <si>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</si>
  <si>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</si>
  <si>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</si>
  <si>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</si>
  <si>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</si>
  <si>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</si>
  <si>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</si>
  <si>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</si>
  <si>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</si>
  <si>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</si>
  <si>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</si>
  <si>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</si>
  <si>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</si>
  <si>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</si>
  <si>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</si>
  <si>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</si>
  <si>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</si>
  <si>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</si>
  <si>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</si>
  <si>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</si>
  <si>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</si>
  <si>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</si>
  <si>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</si>
  <si>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</si>
  <si>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</si>
  <si>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</si>
  <si>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</si>
  <si>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</si>
  <si>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</si>
  <si>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</si>
  <si>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</si>
  <si>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</si>
  <si>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</si>
  <si>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</si>
  <si>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</si>
  <si>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</si>
  <si>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</si>
  <si>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</si>
  <si>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</si>
  <si>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</si>
  <si>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</si>
  <si>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</si>
  <si>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</si>
  <si>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</si>
  <si>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</si>
  <si>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</si>
  <si>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</si>
  <si>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</si>
  <si>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</si>
  <si>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</si>
  <si>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</si>
  <si>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</si>
  <si>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</si>
  <si>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</si>
  <si>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</si>
  <si>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</si>
  <si>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</si>
  <si>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</si>
  <si>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</si>
  <si>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</si>
  <si>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</si>
  <si>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Avedøre Tværvej</t>
  </si>
  <si>
    <t>Ingen engangstillæg</t>
  </si>
  <si>
    <t>SRO-anlæg, vandværk</t>
  </si>
  <si>
    <t>Software FAS til SAP</t>
  </si>
  <si>
    <t>Software sektionering - HOMIS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</si>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</sst>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192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56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22</v>
      </c>
      <c r="D14" s="54" t="s">
        <v>177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55</v>
      </c>
      <c r="D15" s="54" t="s">
        <v>133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57</v>
      </c>
      <c r="D16" s="54" t="s">
        <v>134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224</v>
      </c>
      <c r="D17" s="54" t="s">
        <v>66</v>
      </c>
      <c r="E17" s="55"/>
      <c r="F17" s="55"/>
      <c r="G17" s="56"/>
      <c r="H17" s="1"/>
      <c r="I17" s="1"/>
    </row>
    <row r="18" spans="1:9" x14ac:dyDescent="0.25">
      <c r="A18" s="1"/>
      <c r="B18" s="1"/>
      <c r="C18" s="34" t="s">
        <v>196</v>
      </c>
      <c r="D18" s="63" t="s">
        <v>162</v>
      </c>
      <c r="E18" s="64"/>
      <c r="F18" s="64"/>
      <c r="G18" s="65"/>
      <c r="H18" s="1"/>
      <c r="I18" s="1"/>
    </row>
    <row r="19" spans="1:9" x14ac:dyDescent="0.25">
      <c r="A19" s="1"/>
      <c r="B19" s="1"/>
      <c r="C19" s="34" t="s">
        <v>197</v>
      </c>
      <c r="D19" s="63" t="s">
        <v>163</v>
      </c>
      <c r="E19" s="64"/>
      <c r="F19" s="64"/>
      <c r="G19" s="65"/>
      <c r="H19" s="1"/>
      <c r="I19" s="1"/>
    </row>
    <row r="20" spans="1:9" x14ac:dyDescent="0.25">
      <c r="A20" s="1"/>
      <c r="B20" s="1"/>
      <c r="C20" s="34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198</v>
      </c>
      <c r="D21" s="72" t="s">
        <v>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61</v>
      </c>
      <c r="D29" s="66" t="s">
        <v>11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62</v>
      </c>
      <c r="D30" s="69" t="s">
        <v>184</v>
      </c>
      <c r="E30" s="70"/>
      <c r="F30" s="70"/>
      <c r="G30" s="7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Vn6L3UmU9JtLPCbKn7RtMhGPy0B5PYcWdkm4CxH4njeeb2oZTwEeT9BZVfhb0hoMnYfRolFyJhAEm4FN0Xdxw==" saltValue="Qbk0Zqi1lc+B9CVOs4Ym7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20821520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62179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13171389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147238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3638606</v>
      </c>
      <c r="D14" s="14" t="s">
        <v>3</v>
      </c>
      <c r="E14" s="1"/>
      <c r="F14" s="1"/>
    </row>
    <row r="15" spans="1:6" x14ac:dyDescent="0.25">
      <c r="A15" s="1"/>
      <c r="B15" s="48" t="s">
        <v>239</v>
      </c>
      <c r="C15" s="9">
        <v>418756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38259688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39781967.909515925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rPB6QKAOYaFI+68lXdiIPmb5QU5UM2SUis04M7nTR5/8sza2Gmb88rE767aZqVK/VhveW12UCMO58MCylVn7Q==" saltValue="WiHQTJbw7GxChZFKvvFo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4374695.9421333335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-4818220.4401611462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-443524.49802781269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7" t="s">
        <v>188</v>
      </c>
      <c r="C11" s="78"/>
      <c r="D11" s="78"/>
      <c r="E11" s="78"/>
      <c r="F11" s="7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45033121.404477321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45676550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-643428.59552267939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7" t="s">
        <v>189</v>
      </c>
      <c r="C20" s="78"/>
      <c r="D20" s="78"/>
      <c r="E20" s="78"/>
      <c r="F20" s="7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52305064.870074973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52307886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-2821.1299250274897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246</v>
      </c>
      <c r="C31" s="99"/>
      <c r="D31" s="99"/>
      <c r="E31" s="99"/>
      <c r="F31" s="100"/>
      <c r="G31" s="1"/>
    </row>
    <row r="32" spans="1:7" x14ac:dyDescent="0.25">
      <c r="A32" s="1"/>
      <c r="B32" s="109" t="s">
        <v>247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-543476.54677524604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-2821.1299250274897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-1410.5649625137448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5cK99bgROLu89SYWkrEiO1OmBSjil7UA/UIdRHwnahc3iZu2Gc/rT2LYdOtsl+GNPYIpMFDbh0aWIQ8nj4tBw==" saltValue="HTlgNUuhkdYJLpmS8rQs/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89" t="s">
        <v>164</v>
      </c>
      <c r="C9" s="90"/>
      <c r="D9" s="91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17080.52473980037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17080.52473980037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ySwVXyYfwjRC1g/nS/7bPGhPkBG9ATUCQ6mTiSBzegou7tepcmHi+IcKoJKHC70k1NBZqOq3o43JhyUevzfvw==" saltValue="szKOm0NFxbO90EtoTTVoT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51" t="s">
        <v>242</v>
      </c>
      <c r="C10" s="52">
        <v>10</v>
      </c>
      <c r="D10" s="9">
        <v>410495</v>
      </c>
      <c r="E10" s="9">
        <f>IFERROR(D10/C10,0)</f>
        <v>41049.5</v>
      </c>
      <c r="F10" s="9">
        <v>0</v>
      </c>
      <c r="G10" s="9">
        <v>2528</v>
      </c>
      <c r="H10" s="14" t="s">
        <v>3</v>
      </c>
      <c r="I10" s="1"/>
    </row>
    <row r="11" spans="1:9" x14ac:dyDescent="0.25">
      <c r="A11" s="1"/>
      <c r="B11" s="51" t="s">
        <v>243</v>
      </c>
      <c r="C11" s="52">
        <v>5</v>
      </c>
      <c r="D11" s="9">
        <v>3118267</v>
      </c>
      <c r="E11" s="9">
        <f t="shared" ref="E11:E12" si="0">IFERROR(D11/C11,0)</f>
        <v>623653.4</v>
      </c>
      <c r="F11" s="9">
        <v>0</v>
      </c>
      <c r="G11" s="9">
        <v>19205</v>
      </c>
      <c r="H11" s="14" t="s">
        <v>3</v>
      </c>
      <c r="I11" s="1"/>
    </row>
    <row r="12" spans="1:9" ht="26.25" x14ac:dyDescent="0.25">
      <c r="A12" s="1"/>
      <c r="B12" s="51" t="s">
        <v>244</v>
      </c>
      <c r="C12" s="52">
        <v>5</v>
      </c>
      <c r="D12" s="9">
        <v>14155</v>
      </c>
      <c r="E12" s="9">
        <f t="shared" si="0"/>
        <v>2831</v>
      </c>
      <c r="F12" s="9">
        <v>0</v>
      </c>
      <c r="G12" s="9">
        <v>87</v>
      </c>
      <c r="H12" s="14" t="s">
        <v>3</v>
      </c>
      <c r="I12" s="1"/>
    </row>
    <row r="13" spans="1:9" x14ac:dyDescent="0.25">
      <c r="A13" s="1"/>
      <c r="B13" s="98" t="s">
        <v>231</v>
      </c>
      <c r="C13" s="99"/>
      <c r="D13" s="100"/>
      <c r="E13" s="12">
        <f>SUM(E10:E12)</f>
        <v>667533.9</v>
      </c>
      <c r="F13" s="12">
        <f t="shared" ref="F13:G13" si="1">SUM(F10:F12)</f>
        <v>0</v>
      </c>
      <c r="G13" s="12">
        <f t="shared" si="1"/>
        <v>21820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TYvGd08Pv1MJDnAdpmcdfKXuMdpTzB7FNlMmOqGAtSBppiiXdYZ2tTUNjT2Idd3zxWVuuO984D+ucyCi7+D4Ow==" saltValue="i60Tuvj3zJcNKd3dCPabW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245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689353.9</v>
      </c>
      <c r="F10" s="14" t="s">
        <v>3</v>
      </c>
      <c r="G10" s="1"/>
    </row>
    <row r="11" spans="1:7" x14ac:dyDescent="0.25">
      <c r="A11" s="1"/>
      <c r="B11" s="53" t="s">
        <v>240</v>
      </c>
      <c r="C11" s="24">
        <v>0</v>
      </c>
      <c r="D11" s="14" t="s">
        <v>3</v>
      </c>
      <c r="E11" s="9">
        <v>5921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0</v>
      </c>
      <c r="D12" s="13" t="s">
        <v>3</v>
      </c>
      <c r="E12" s="12">
        <f>SUM(E10:E11)</f>
        <v>695274.9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708971.81553000002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3rvve1+N7ze5pAOA2XP5xVzrMqIAyQ54NuRkaPmSrv6JCdtMp1fO47d818EPm5g3HsWabticEiTqCJHBegwAdw==" saltValue="y+DwPxiJtUJsjqhTJwv+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5MQG5puJoZzfFw1MPg99FYxyhxqG8rCRV01gkhIHDCjldoiz6zGvjGFgJ2nvqCVpiW37eUKpt0/25gOOmWZAg==" saltValue="c3b0Cgxd4DARq6FlPjPA1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32</v>
      </c>
      <c r="C9" s="89" t="s">
        <v>16</v>
      </c>
      <c r="D9" s="91"/>
      <c r="E9" s="89" t="s">
        <v>47</v>
      </c>
      <c r="F9" s="91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KEMpDWfDM0sI+DBPGxtcn6let5rWpFraKzmtm4KDRxJ2iHHqygxsIAyRvIVVEcGQG9ZoeP52MMw1SFG0v1Qzg==" saltValue="KJ9zCTqX34ZGSQmRvh3Rf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bP+xnw5zOc+kNIctw9R8pf8EiB1A86yTiKbJGZ4iA/8cn2P70Pwqv5SKjPmvyutFbCpAF76ro6xlOuV5/KlVQ==" saltValue="VaBJfU8jaE12+xVMIca/p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-2341720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2341720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0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0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+Qa+xBIJ9GmvDBPzM/bzz89KPDBiDQZ4rzHqQu6xWZu4zw23X+dFuw5qfpXzShmQGcbRNtZVWNUMgzSD17w0g==" saltValue="Ls9aOGrQgO0paD+/22mWb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54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ayfPPBA6DPmp3edL77g32Em0R2B30uPOkc+nGh20km8JhW7xrDG11RfmL8u6GXLKIC62huJU4nXaNCjTqcyhTQ==" saltValue="jHNEWKXVEV+BMOh94d9xv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17418421.505821366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708971.81553000002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308338.06821432203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-311019.59537389729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-233020.00341472545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-82013.432028105104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17809678.358748961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39781967.909515925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-543476.54677524604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17080.52473980037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57065250.246229447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3fJZc/SPyM7vippXRjsxpDKi27M+3T9GupTEm+BjviI4oxmyhHthncJ5/KQCLMQjgpzkufJsDGlzwpLLKeY+WA==" saltValue="qVfmVJbkHxymL1+PW+9K3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17809678.358748961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350850.6636673545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-306376.79997467704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-232858.28753235564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-223214.43094514307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17398079.503964141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40565672.677333392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-1410.5649625137448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57962341.616335019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HoZPgT+p01CEVONk6/y7GuNTY1vNF9FmfpCYW2lqI6O1t2MOWlbMN5k0/yYZClOE0/Jm6zNBrqSSAYBBJKwKA==" saltValue="fdU50PsVpIyl+jFTr78Y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17398079.503964141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342742.16622809356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-299296.13644656417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-232696.68388080821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-221147.58138609512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16987681.268478762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41364816.429076858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-1410.5649625137448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58351087.132593103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3MrYQIjoR7vtlEdQbihHB313b0ZhaN8oX+XoWaKjIXUbZ1S4JIuqlk4RnrNcEIfc0tjPb/quF1RNUtU4hH5yQ==" saltValue="aRJw1vIf1A1GkrYE+t7p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16987681.268478762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334657.32098903158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-292236.12696349021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-232535.19238219497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-219099.86977920221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16578467.400342908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42179703.312729672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58758170.713072583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rF2ubJkdwwTg2rdp3WyVqUvZTq0QQc1x/T1U9GcU8xdWgKsVK6l+s4Cnyaa3UqMAKbCDUuhm74wqI+05eKMNQ==" saltValue="/j2y7VINEBZBA1XMRJj7t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221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3" t="s">
        <v>81</v>
      </c>
      <c r="C9" s="94"/>
      <c r="D9" s="95"/>
      <c r="E9" s="7">
        <v>17676248.452413052</v>
      </c>
      <c r="F9" s="8" t="s">
        <v>3</v>
      </c>
      <c r="G9" s="1"/>
    </row>
    <row r="10" spans="1:7" x14ac:dyDescent="0.25">
      <c r="A10" s="1"/>
      <c r="B10" s="93" t="s">
        <v>82</v>
      </c>
      <c r="C10" s="94"/>
      <c r="D10" s="95"/>
      <c r="E10" s="7">
        <v>0</v>
      </c>
      <c r="F10" s="8" t="s">
        <v>3</v>
      </c>
      <c r="G10" s="1"/>
    </row>
    <row r="11" spans="1:7" x14ac:dyDescent="0.25">
      <c r="A11" s="1"/>
      <c r="B11" s="93" t="s">
        <v>83</v>
      </c>
      <c r="C11" s="94"/>
      <c r="D11" s="95"/>
      <c r="E11" s="7">
        <v>-64697.963251108667</v>
      </c>
      <c r="F11" s="8" t="s">
        <v>3</v>
      </c>
      <c r="G11" s="1"/>
    </row>
    <row r="12" spans="1:7" x14ac:dyDescent="0.25">
      <c r="A12" s="1"/>
      <c r="B12" s="80" t="s">
        <v>67</v>
      </c>
      <c r="C12" s="81"/>
      <c r="D12" s="82"/>
      <c r="E12" s="7">
        <v>0</v>
      </c>
      <c r="F12" s="8" t="s">
        <v>3</v>
      </c>
      <c r="G12" s="1"/>
    </row>
    <row r="13" spans="1:7" x14ac:dyDescent="0.25">
      <c r="A13" s="1"/>
      <c r="B13" s="80" t="s">
        <v>68</v>
      </c>
      <c r="C13" s="81"/>
      <c r="D13" s="82"/>
      <c r="E13" s="9">
        <v>106214.18809999998</v>
      </c>
      <c r="F13" s="8" t="s">
        <v>3</v>
      </c>
      <c r="G13" s="1"/>
    </row>
    <row r="14" spans="1:7" x14ac:dyDescent="0.25">
      <c r="A14" s="1"/>
      <c r="B14" s="80" t="s">
        <v>41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40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43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42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26</v>
      </c>
      <c r="C18" s="81"/>
      <c r="D18" s="82"/>
      <c r="E18" s="9">
        <f>SUM(E9:E17)*'Fane 14. Nøgletal'!C11</f>
        <v>299430.22304572677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-SUM(E9:E18)*'Fane 5. Individuelt eff. krav'!G10</f>
        <v>-303958.68486334838</v>
      </c>
      <c r="F19" s="8" t="s">
        <v>3</v>
      </c>
      <c r="G19" s="1"/>
    </row>
    <row r="20" spans="1:7" x14ac:dyDescent="0.25">
      <c r="A20" s="1"/>
      <c r="B20" s="80" t="s">
        <v>38</v>
      </c>
      <c r="C20" s="81"/>
      <c r="D20" s="82"/>
      <c r="E20" s="9">
        <f>-'Fane 4.1. Gen. krav - drift'!G20</f>
        <v>-233823.88994836796</v>
      </c>
      <c r="F20" s="8" t="s">
        <v>3</v>
      </c>
      <c r="G20" s="1"/>
    </row>
    <row r="21" spans="1:7" x14ac:dyDescent="0.25">
      <c r="A21" s="1"/>
      <c r="B21" s="80" t="s">
        <v>39</v>
      </c>
      <c r="C21" s="81"/>
      <c r="D21" s="82"/>
      <c r="E21" s="9">
        <f>-'Fane 4.2. Gen. krav - anlæg'!G19</f>
        <v>-60990.819674585546</v>
      </c>
      <c r="F21" s="8" t="s">
        <v>3</v>
      </c>
      <c r="G21" s="1"/>
    </row>
    <row r="22" spans="1:7" x14ac:dyDescent="0.25">
      <c r="A22" s="1"/>
      <c r="B22" s="83" t="s">
        <v>28</v>
      </c>
      <c r="C22" s="84"/>
      <c r="D22" s="85"/>
      <c r="E22" s="10">
        <f>SUM(E9:E21)</f>
        <v>17418421.505821366</v>
      </c>
      <c r="F22" s="11" t="s">
        <v>3</v>
      </c>
      <c r="G22" s="1"/>
    </row>
    <row r="23" spans="1:7" x14ac:dyDescent="0.25">
      <c r="A23" s="1"/>
      <c r="B23" s="96" t="s">
        <v>17</v>
      </c>
      <c r="C23" s="97"/>
      <c r="D23" s="97"/>
      <c r="E23" s="40"/>
      <c r="F23" s="22"/>
      <c r="G23" s="1"/>
    </row>
    <row r="24" spans="1:7" x14ac:dyDescent="0.25">
      <c r="A24" s="1"/>
      <c r="B24" s="86" t="s">
        <v>17</v>
      </c>
      <c r="C24" s="87"/>
      <c r="D24" s="88"/>
      <c r="E24" s="10">
        <v>33696114.951891802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9" t="s">
        <v>132</v>
      </c>
      <c r="C26" s="90"/>
      <c r="D26" s="91"/>
      <c r="E26" s="10">
        <v>165563.9547802849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6" t="s">
        <v>19</v>
      </c>
      <c r="C28" s="87"/>
      <c r="D28" s="88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6" t="s">
        <v>131</v>
      </c>
      <c r="C30" s="87"/>
      <c r="D30" s="88"/>
      <c r="E30" s="10">
        <v>-566014.60565942619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50714085.806834027</v>
      </c>
      <c r="F31" s="13" t="s">
        <v>3</v>
      </c>
      <c r="G31" s="1"/>
    </row>
    <row r="32" spans="1:7" ht="28.15" customHeight="1" x14ac:dyDescent="0.25">
      <c r="A32" s="1"/>
      <c r="B32" s="77" t="s">
        <v>189</v>
      </c>
      <c r="C32" s="78"/>
      <c r="D32" s="78"/>
      <c r="E32" s="78"/>
      <c r="F32" s="79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Fs/zy+LDA+qtcR9iDXrbM6H+64KNBSAPcGDXSayMdJb5HujFkDft/FPGNdeDmBW4uP8JC8E/Ht+XGMCC+FzDA==" saltValue="UlQMbMaIMH0dmP6agb4Xe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11820821.978148257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236416.43956296516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11731527.488925325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234630.54977850651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11691194.497418398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233823.88994836796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11651000.170736272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233020.00341472545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11642914.376617782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232858.28753235564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11634834.19404041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232696.68388080821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11626759.619109748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232535.19238219497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pHab93SpV9SaafLpDYnqXlUBl1hSt4X0Me0TeNv2P3h7da45aiyadEc9rq9bz0cP/+ItPzwjDIKvecNfnEYFQ==" saltValue="K4gT/vTzW+hM+mfVP24+I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6891332.6475916887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62711.127093084368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6915345.0138089359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62929.639625661322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6968221.194006972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-65791.358830052399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108009.20787888998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60990.819674585546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7066893.898356366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722938.56029594108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82013.432028105104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7859663.0614486989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223214.43094514307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7786886.6685244758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221147.58138609512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7714784.1471550073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219099.86977920221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ZG0ULZ74ogbMc1cto0riT03HkQKuSo5eLWEr2dPWbrfjbc3yMWNxZS8AYeuXgHPmcUYAJOWA+wBN7Tv1Olmkg==" saltValue="rm4+fiSCNpyvAfB5UlOzuQ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1.92568867109736E-2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1.6870477704504262E-2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NEuLWUJ9HfwLCJpoUsV4cB9X/pbPjMz0/east+O4yCRtPiYtYMaFvzKx31HpM676+MU+KJO7O+VOO7gZVyG/A==" saltValue="GFaIoYKPrInjYrqPtBzqX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2019-10-08T14:08:54Z</dcterms:modified>
</cp:coreProperties>
</file>