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Lynettefællesskabet AS (S00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23" i="11" l="1"/>
  <c r="E24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5" i="11" l="1"/>
  <c r="C10" i="37" s="1"/>
  <c r="C11" i="37" s="1"/>
  <c r="C12" i="37" s="1"/>
  <c r="C10" i="2" s="1"/>
  <c r="G25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5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<sst xmlns="http://schemas.openxmlformats.org/spreadsheetml/2006/main" count="697" uniqueCount="279">
  <si>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</si>
  <si>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</si>
  <si>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</si>
  <si>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</si>
  <si>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</si>
  <si>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</si>
  <si>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</si>
  <si>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</si>
  <si>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</si>
  <si>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</si>
  <si>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</si>
  <si>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</si>
  <si>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</si>
  <si>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</si>
  <si>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</si>
  <si>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</si>
  <si>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</si>
  <si>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</si>
  <si>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</si>
  <si>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</si>
  <si>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</si>
  <si>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</si>
  <si>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</si>
  <si>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</si>
  <si>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</si>
  <si>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</si>
  <si>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</si>
  <si>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</si>
  <si>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</si>
  <si>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</si>
  <si>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</si>
  <si>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</si>
  <si>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</si>
  <si>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</si>
  <si>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</si>
  <si>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</si>
  <si>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</si>
  <si>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</si>
  <si>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</si>
  <si>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</si>
  <si>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</si>
  <si>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</si>
  <si>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</si>
  <si>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</si>
  <si>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</si>
  <si>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</si>
  <si>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</si>
  <si>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</si>
  <si>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</si>
  <si>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</si>
  <si>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</si>
  <si>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</si>
  <si>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</si>
  <si>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</si>
  <si>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</si>
  <si>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</si>
  <si>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</si>
  <si>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</si>
  <si>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</si>
  <si>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</si>
  <si>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</si>
  <si>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</si>
  <si>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</si>
  <si>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</si>
  <si>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</si>
  <si>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</si>
  <si>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</si>
  <si>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</si>
  <si>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</si>
  <si>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</si>
  <si>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</si>
  <si>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</si>
  <si>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</si>
  <si>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</si>
  <si>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</si>
  <si>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</si>
  <si>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</si>
  <si>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</si>
  <si>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</si>
  <si>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</si>
  <si>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</si>
  <si>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</si>
  <si>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</si>
  <si>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</si>
  <si>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</si>
  <si>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</si>
  <si>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</si>
  <si>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</si>
  <si>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</si>
  <si>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</si>
  <si>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</si>
  <si>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</si>
  <si>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</si>
  <si>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</si>
  <si>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</si>
  <si>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</si>
  <si>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</si>
  <si>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</si>
  <si>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</si>
  <si>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</si>
  <si>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</si>
  <si>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</si>
  <si>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</si>
  <si>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</si>
  <si>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</si>
  <si>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</si>
  <si>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</si>
  <si>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</si>
  <si>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</si>
  <si>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</si>
  <si>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</si>
  <si>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</si>
  <si>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</si>
  <si>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</si>
  <si>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</si>
  <si>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</si>
  <si>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</si>
  <si>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</si>
  <si>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</si>
  <si>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</si>
  <si>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</si>
  <si>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</si>
  <si>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</si>
  <si>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</si>
  <si>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</si>
  <si>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</si>
  <si>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</si>
  <si>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</si>
  <si>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</si>
  <si>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</si>
  <si>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</si>
  <si>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</si>
  <si>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</si>
  <si>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</si>
  <si>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</si>
  <si>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</si>
  <si>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</si>
  <si>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</si>
  <si>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</si>
  <si>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</si>
  <si>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</si>
  <si>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</si>
  <si>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</si>
  <si>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</si>
  <si>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</si>
  <si>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</si>
  <si>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</si>
  <si>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</si>
  <si>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</si>
  <si>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</si>
  <si>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</si>
  <si>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</si>
  <si>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</si>
  <si>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</si>
  <si>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</si>
  <si>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</si>
  <si>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</si>
  <si>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</si>
  <si>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</si>
  <si>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</si>
  <si>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</si>
  <si>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</si>
  <si>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</si>
  <si>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</si>
  <si>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</si>
  <si>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</si>
  <si>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</si>
  <si>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</si>
  <si>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</si>
  <si>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</si>
  <si>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</si>
  <si>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</si>
  <si>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</si>
  <si>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</si>
  <si>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</si>
  <si>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</si>
  <si>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</si>
  <si>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</si>
  <si>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</si>
  <si>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</si>
  <si>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</si>
  <si>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</si>
  <si>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</si>
  <si>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</si>
  <si>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</si>
  <si>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</si>
  <si>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</si>
  <si>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</si>
  <si>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</si>
  <si>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</si>
  <si>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</si>
  <si>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</si>
  <si>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</si>
  <si>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</si>
  <si>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</si>
  <si>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</si>
  <si>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</si>
  <si>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</si>
  <si>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</si>
  <si>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</si>
  <si>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</si>
  <si>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</si>
  <si>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</si>
  <si>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</si>
  <si>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</si>
  <si>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</si>
  <si>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</si>
  <si>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</si>
  <si>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</si>
  <si>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</si>
  <si>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</si>
  <si>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</si>
  <si>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</si>
  <si>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</si>
  <si>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</si>
  <si>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</si>
  <si>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</si>
  <si>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</si>
  <si>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</si>
  <si>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</si>
  <si>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</si>
  <si>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</si>
  <si>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</si>
  <si>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</si>
  <si>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</si>
  <si>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</si>
  <si>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</si>
  <si>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</si>
  <si>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</si>
  <si>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</si>
  <si>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</si>
  <si>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</si>
  <si>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</si>
  <si>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</si>
  <si>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</si>
  <si>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</si>
  <si>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</si>
  <si>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</si>
  <si>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</si>
  <si>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</si>
  <si>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</si>
  <si>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</si>
  <si>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</si>
  <si>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</si>
  <si>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</si>
  <si>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</si>
  <si>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</si>
  <si>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</si>
  <si>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</si>
  <si>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</si>
  <si>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</si>
  <si>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</si>
  <si>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</si>
  <si>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</si>
  <si>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</si>
  <si>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</si>
  <si>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</si>
  <si>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</si>
  <si>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</si>
  <si>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Forafvanding, slam, Mek/EL</t>
  </si>
  <si>
    <t>Slutafvanding, slam - højteknologisk (centrifuger), Mek/El</t>
  </si>
  <si>
    <t>Efterklaringstanke, Mek/El</t>
  </si>
  <si>
    <t>Slutdisponering, slam - højteknologisk (slamtørring og -forbrænding), SRO</t>
  </si>
  <si>
    <t>Slutdisponering, slam - højteknologisk (slamtørring), SRO</t>
  </si>
  <si>
    <t>Rådnetanke, slam, Konstruktioner</t>
  </si>
  <si>
    <t>Rådnetanke, slam, SRO</t>
  </si>
  <si>
    <t>Rådnetanke, slam, Mek/EL</t>
  </si>
  <si>
    <t>Indløb med riste, Mek/EL</t>
  </si>
  <si>
    <t>Sand- og fedtfang, Kontruktioner</t>
  </si>
  <si>
    <t>Indløb med riste, SRO</t>
  </si>
  <si>
    <t>Sand- og fedtfang, Mek/EL</t>
  </si>
  <si>
    <t>Sand- og fedtfang, SRO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</si>
  <si>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</si>
  <si>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</si>
  <si>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</si>
  <si>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</si>
  <si>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</si>
  <si>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Deponeringsafgift, tillægsafgift og CO2-afgift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</si>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</sst>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xRRQtna3l0uALx6jdIqf3qJfl3HqNxgwz+K+AVpTcpXrHoHQjuxzLsBvoE9LLmIvy8yATxUUUIcEaSemG658w==" saltValue="N7XaRJKIQO3A7rP4TWgf7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273</v>
      </c>
      <c r="C10" s="9">
        <v>25044147</v>
      </c>
      <c r="D10" s="14" t="s">
        <v>3</v>
      </c>
      <c r="E10" s="1"/>
      <c r="F10" s="1"/>
    </row>
    <row r="11" spans="1:6" x14ac:dyDescent="0.25">
      <c r="A11" s="1"/>
      <c r="B11" s="53" t="s">
        <v>274</v>
      </c>
      <c r="C11" s="9">
        <v>631411</v>
      </c>
      <c r="D11" s="14" t="s">
        <v>3</v>
      </c>
      <c r="E11" s="1"/>
      <c r="F11" s="1"/>
    </row>
    <row r="12" spans="1:6" ht="26.25" x14ac:dyDescent="0.25">
      <c r="A12" s="1"/>
      <c r="B12" s="35" t="s">
        <v>275</v>
      </c>
      <c r="C12" s="9">
        <v>1330346.27</v>
      </c>
      <c r="D12" s="14" t="s">
        <v>3</v>
      </c>
      <c r="E12" s="1"/>
      <c r="F12" s="1"/>
    </row>
    <row r="13" spans="1:6" x14ac:dyDescent="0.25">
      <c r="A13" s="1"/>
      <c r="B13" s="35" t="s">
        <v>276</v>
      </c>
      <c r="C13" s="9">
        <v>10395506.689999999</v>
      </c>
      <c r="D13" s="14" t="s">
        <v>3</v>
      </c>
      <c r="E13" s="1"/>
      <c r="F13" s="1"/>
    </row>
    <row r="14" spans="1:6" x14ac:dyDescent="0.25">
      <c r="A14" s="1"/>
      <c r="B14" s="53" t="s">
        <v>277</v>
      </c>
      <c r="C14" s="9">
        <v>4852506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42253916.960000001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43935119.61085701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3" t="s">
        <v>236</v>
      </c>
      <c r="C19" s="84"/>
      <c r="D19" s="8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3"/>
      <c r="C24" s="84"/>
      <c r="D24" s="8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3" t="s">
        <v>196</v>
      </c>
      <c r="C27" s="84"/>
      <c r="D27" s="8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3"/>
      <c r="C32" s="84"/>
      <c r="D32" s="8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wBdMerCyZDBge7wsOt7S2H1Ptcwmx4NvOSiogXEe6fgKCLEAWWJ9iRgfu76dEssF876Jh4aZUgvRSI62Kk2aw==" saltValue="E2H3J57AXULmdgOf8LJlf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347148103.52990097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365895959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-18747855.470099032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362876979.45053351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401064861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-38187881.549466491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-56935737.019565523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-28467868.509782761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2i1rR7mlqg/feHh7kRlrrcglTF0yf4hWbX+wZ5IO1fASPGEh70TwL8IDNVJqSw7i+xZ7O4L7ZJ/G0a6W63ElDQ==" saltValue="Sib7hYefYOguE+D7K9dPk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R8Vf6HK3X8ckubVPe5eq1NazhN5LBixEoP2q/y4YCNUbUCySyDWEyjb7P3qKTrHgyjE/Wx7KDoo8fI3a0+WoA==" saltValue="3yzei39BCep31OEqhTE7f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259</v>
      </c>
      <c r="C10" s="56">
        <v>20</v>
      </c>
      <c r="D10" s="9">
        <v>20849</v>
      </c>
      <c r="E10" s="9">
        <f>IFERROR(D10/C10,0)</f>
        <v>1042.45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55" t="s">
        <v>260</v>
      </c>
      <c r="C11" s="56">
        <v>20</v>
      </c>
      <c r="D11" s="9">
        <v>20849</v>
      </c>
      <c r="E11" s="9">
        <f t="shared" ref="E11:E22" si="0">IFERROR(D11/C11,0)</f>
        <v>1042.45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261</v>
      </c>
      <c r="C12" s="56">
        <v>20</v>
      </c>
      <c r="D12" s="9">
        <v>20849</v>
      </c>
      <c r="E12" s="9">
        <f t="shared" si="0"/>
        <v>1042.45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5" t="s">
        <v>262</v>
      </c>
      <c r="C13" s="56">
        <v>10</v>
      </c>
      <c r="D13" s="9">
        <v>30295</v>
      </c>
      <c r="E13" s="9">
        <f t="shared" si="0"/>
        <v>3029.5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55" t="s">
        <v>263</v>
      </c>
      <c r="C14" s="56">
        <v>10</v>
      </c>
      <c r="D14" s="9">
        <v>4765813</v>
      </c>
      <c r="E14" s="9">
        <f t="shared" si="0"/>
        <v>476581.3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5" t="s">
        <v>264</v>
      </c>
      <c r="C15" s="56">
        <v>60</v>
      </c>
      <c r="D15" s="9">
        <v>21015990.210000001</v>
      </c>
      <c r="E15" s="9">
        <f t="shared" si="0"/>
        <v>350266.50349999999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5" t="s">
        <v>265</v>
      </c>
      <c r="C16" s="56">
        <v>10</v>
      </c>
      <c r="D16" s="9">
        <v>14573865.109999999</v>
      </c>
      <c r="E16" s="9">
        <f t="shared" si="0"/>
        <v>1457386.5109999999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5" t="s">
        <v>266</v>
      </c>
      <c r="C17" s="56">
        <v>20</v>
      </c>
      <c r="D17" s="9">
        <v>10006221.359999999</v>
      </c>
      <c r="E17" s="9">
        <f t="shared" si="0"/>
        <v>500311.06799999997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5" t="s">
        <v>267</v>
      </c>
      <c r="C18" s="56">
        <v>20</v>
      </c>
      <c r="D18" s="9">
        <v>30532244.98</v>
      </c>
      <c r="E18" s="9">
        <f t="shared" si="0"/>
        <v>1526612.2490000001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5" t="s">
        <v>268</v>
      </c>
      <c r="C19" s="56">
        <v>60</v>
      </c>
      <c r="D19" s="9">
        <v>53488346.270000003</v>
      </c>
      <c r="E19" s="9">
        <f t="shared" si="0"/>
        <v>891472.43783333339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5" t="s">
        <v>269</v>
      </c>
      <c r="C20" s="56">
        <v>10</v>
      </c>
      <c r="D20" s="9">
        <v>8346899.2699999996</v>
      </c>
      <c r="E20" s="9">
        <f t="shared" si="0"/>
        <v>834689.92699999991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5" t="s">
        <v>267</v>
      </c>
      <c r="C21" s="56">
        <v>20</v>
      </c>
      <c r="D21" s="9">
        <v>4155898.65</v>
      </c>
      <c r="E21" s="9">
        <f t="shared" si="0"/>
        <v>207794.9325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5" t="s">
        <v>268</v>
      </c>
      <c r="C22" s="56">
        <v>60</v>
      </c>
      <c r="D22" s="9">
        <v>5370555.2000000002</v>
      </c>
      <c r="E22" s="9">
        <f t="shared" si="0"/>
        <v>89509.253333333341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5" t="s">
        <v>270</v>
      </c>
      <c r="C23" s="56">
        <v>20</v>
      </c>
      <c r="D23" s="9">
        <v>14000655.130000001</v>
      </c>
      <c r="E23" s="9">
        <f t="shared" ref="E23:E24" si="1">IFERROR(D23/C23,0)</f>
        <v>700032.75650000002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5" t="s">
        <v>271</v>
      </c>
      <c r="C24" s="56">
        <v>10</v>
      </c>
      <c r="D24" s="9">
        <v>228872.31</v>
      </c>
      <c r="E24" s="9">
        <f t="shared" si="1"/>
        <v>22887.231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83" t="s">
        <v>255</v>
      </c>
      <c r="C25" s="84"/>
      <c r="D25" s="85"/>
      <c r="E25" s="12">
        <f>SUM(E10:E24)</f>
        <v>7063701.0196666662</v>
      </c>
      <c r="F25" s="12">
        <f>SUM(F10:F24)</f>
        <v>0</v>
      </c>
      <c r="G25" s="12">
        <f>SUM(G10:G24)</f>
        <v>0</v>
      </c>
      <c r="H25" s="13" t="s">
        <v>3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</sheetData>
  <sheetProtection algorithmName="SHA-512" hashValue="zKWhClkahSFO3EI1SB1TcLVMp2ytk0ZyUBCKxld0htPc4lYkPi6v2A8cz+CzogWfHWjuv+RYxQpiQvOV5GL0Sw==" saltValue="KEUiUYYvROkDcfSTD8iU2Q==" spinCount="100000" sheet="1" objects="1" scenarios="1"/>
  <mergeCells count="3">
    <mergeCell ref="B3:H4"/>
    <mergeCell ref="B25:D2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272</v>
      </c>
      <c r="C10" s="24">
        <f>'Fane 9. Anlægsprojekter'!F25</f>
        <v>0</v>
      </c>
      <c r="D10" s="14" t="s">
        <v>3</v>
      </c>
      <c r="E10" s="9">
        <f>SUM('Fane 9. Anlægsprojekter'!E25,'Fane 9. Anlægsprojekter'!G25)</f>
        <v>7063701.0196666662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7063701.0196666662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7202855.9297540998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6OZrOFFHuifH5lE6t0o6czjbxl2d8pHu6ITeIbFvRugCBkjWLa9seVfd/7K+Jk7RAy6BJIftd+SltXoiN0Jrzw==" saltValue="5zECHVTYhu+/xNCsV+s21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278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278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278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278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GJWLXxi+S1Qqmdxi7ZMzh9SxzX1zVWkMxFXkRMrEuux5KcFyb0M4DUURAhIdMRI98I1szFz1dyXYWV+0CKadQ==" saltValue="91ENJXkXri9jZlzkCysYv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i19ilX6LVXPUGTVyNTJY5UMB6b7XdvJcKWwOxeQzjCA9KRWFvYSr1b19mokLI23RxMZKBPLLswmxuPJrAIT6w==" saltValue="XlJcChE0uD8p81dUXYmVX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ByQ9X1olymo/q+FQmj/abxVfL5rWJNIN8ARc6q2jkvaTcv5W7/bpZ4ON1sJBgt8689BC2TOQ51cvNQy0+o+oA==" saltValue="mo0KnGf3K7q8HDfBi0ZYU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HSfjlf5yGrSayfsTd9bMONI25XLVYaLS9XpEzdMdcI/0cUN4gM8j1up3Rm59nVK0fW8PFYJVrA0+8P8GlI8Xw==" saltValue="uxlXQLoK8Ae/2WuXoEufL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-35577402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35577402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+fRtdeQSYAdqrobWd27aM/RZpLjGPsS2WtGC7GkfndA6VNotxo4P5uXjcb7Ar1j9HLYnoIfsK+svEgOhqw5Rw==" saltValue="uXpu+htOljwWtKnq576kz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323188314.18639249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7202855.9297540998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6508706.0512880869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-1956680.6145574953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-3285421.5745753194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-4994063.4455866478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326663710.5327152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43935119.61085701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-28467868.509782761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342130961.63378942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VofN1Hs1nOrXyvxgLahr7FEqMeljnJeHAHrhD9jnKMwbE7TLmMyVbxPekCSRZfZaAAAhsle7WP6zdgNc6ymnw==" saltValue="gcFOZP4Fpi//RhOhceC0V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19BFC1wcVg81mU4Smtoms93Diu/bTZu6/MEKO9VGGM1cZl4hO/qEU2fh/LsaIqbs0AOhiohV7uG1C6kniPargg==" saltValue="2WAhh+a8ju75B5APhq0/H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326663710.5327152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6435275.0974944895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-1934605.4243946264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-3283141.4920025649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-4947821.0149935074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322933417.69881904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44800641.467190892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-28467868.509782761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339266190.65622711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5k60YQ+Qw5QyM9FUtJAHheituty7BMpMPtN27ZmB95WJiS9zxD0lOJ/cPykj5mDZlWyp0zsJlL0fSGxVuDdgw==" saltValue="C0idarLiFEC8g/IupNVGk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322933417.69881904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6361788.3286667345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-1912513.4548297576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-3280862.9918071153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-4902006.7652615942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319199822.81558734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45683214.104094557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364883036.91968191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o6zrfXult0UTyl//iqFe9wTuTTL/D7UY3pel/azy2YLuWbJQufoQIBQKvRzYoU+CT3BxG8b/BTar/ivUteY0A==" saltValue="LXL1yeMb51HKFGU27RD0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319199822.81558734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6288236.50946707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-1890401.9294882589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-3278586.0728908014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-4856616.7316587903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315462454.59101653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46583173.421945214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362045628.01296175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XL5I8t1GVGLK+Rdtg/yVPJrao09HgKbslJawbKfclJlTnk0qHSn9Lds6xi3BYVNYZwOsVSgDTdJzYkmRRpPSA==" saltValue="Mt6KclEuXWOTNEerunyZ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320279823.41496146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4639500.5432449998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5683304.4689426664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-1192259.0084683574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-3287703.2406243123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-2934351.9916640106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323188314.18639249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55565255.24882748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293172.35583936918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0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379046741.79105932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7iUCrFI5dWHGTLJ6K9vGjH6N6pUxdIWIPjcJqtgTPuF009QfppROGQZMe/bw5v4bS+snKsT3MdlAzsbbx7FzA==" saltValue="YLeNfAfdPMckQxmrOL7ls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144254587.07373461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2885091.7414746922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143843461.50057447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927327.98867640423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20084209.28848125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3297099.9755546427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164385162.03121561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3287703.2406243123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164271078.72876596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3285421.5745753194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164157074.60012823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3283141.4920025649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164043149.59035575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3280862.9918071153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163929303.64454007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3278586.0728908014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aAl6l9HEAdCJ/i5X7jzwzd29kx9ILLwVf6UQx7WIRHIiN9OxDItsM/wDaFAo4z26if8XDQewBK33PinVeDkWQ==" saltValue="FKrCpjq+pTev0e7bY8Cl/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155378061.51667443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1413940.3598017374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156658493.27711797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6888501.4233687846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2894781.8061986156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163463626.61993816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4717908.1024258388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2934351.9916640106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168502552.2304948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7344752.1915702559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4994063.4455866478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174219049.82371503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4947821.0149935074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172605872.01625332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4902006.7652615942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171007631.39643627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4856616.7316587903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YTLP4CGhxwAPl0hrmdQ0GCX+h83n6qVuOkTTMF+Hf75Dv2wPwuK5BPJbon0533E+DF8nF2CgxJK9iGUEftEAw==" saltValue="5Xiwg4/+gVVl6AUwK5Vjj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2.485210490793512E-3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3.6063204159645116E-3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5.8078994768910267E-3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ZPvoGx9f1zXC5yivc3U8Z04MCMO5lQE/ckAef80Om/YKf2s9zn/aJJUpSaEDwZmnKN8LUHiidfFGWXyORMopA==" saltValue="v3iQJi2EwOnegeKMhxYED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2019-10-12T14:58:38Z</dcterms:modified>
</cp:coreProperties>
</file>