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iddelfart Spildevand AS (S06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3" i="11" l="1"/>
  <c r="E12" i="11"/>
  <c r="E11" i="11"/>
  <c r="E19" i="40" l="1"/>
  <c r="E16" i="40" l="1"/>
  <c r="E12" i="40"/>
  <c r="E14" i="11" l="1"/>
  <c r="E15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6" i="11" l="1"/>
  <c r="C10" i="37" s="1"/>
  <c r="C12" i="37" s="1"/>
  <c r="C13" i="37" s="1"/>
  <c r="C10" i="2" s="1"/>
  <c r="G16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6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<sst xmlns="http://schemas.openxmlformats.org/spreadsheetml/2006/main" count="680" uniqueCount="271">
  <si>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</si>
  <si>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</si>
  <si>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</si>
  <si>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</si>
  <si>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</si>
  <si>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</si>
  <si>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</si>
  <si>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</si>
  <si>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</si>
  <si>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</si>
  <si>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</si>
  <si>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</si>
  <si>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</si>
  <si>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</si>
  <si>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</si>
  <si>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</si>
  <si>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</si>
  <si>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</si>
  <si>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</si>
  <si>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</si>
  <si>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</si>
  <si>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</si>
  <si>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</si>
  <si>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</si>
  <si>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</si>
  <si>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</si>
  <si>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</si>
  <si>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</si>
  <si>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</si>
  <si>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</si>
  <si>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</si>
  <si>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</si>
  <si>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</si>
  <si>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</si>
  <si>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</si>
  <si>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</si>
  <si>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</si>
  <si>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</si>
  <si>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</si>
  <si>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</si>
  <si>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</si>
  <si>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</si>
  <si>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</si>
  <si>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</si>
  <si>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</si>
  <si>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</si>
  <si>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</si>
  <si>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</si>
  <si>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</si>
  <si>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</si>
  <si>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</si>
  <si>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</si>
  <si>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</si>
  <si>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</si>
  <si>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</si>
  <si>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</si>
  <si>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</si>
  <si>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</si>
  <si>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</si>
  <si>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</si>
  <si>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</si>
  <si>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</si>
  <si>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</si>
  <si>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</si>
  <si>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</si>
  <si>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</si>
  <si>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</si>
  <si>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</si>
  <si>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</si>
  <si>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</si>
  <si>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</si>
  <si>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</si>
  <si>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</si>
  <si>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</si>
  <si>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</si>
  <si>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</si>
  <si>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</si>
  <si>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</si>
  <si>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</si>
  <si>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</si>
  <si>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</si>
  <si>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</si>
  <si>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</si>
  <si>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</si>
  <si>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</si>
  <si>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</si>
  <si>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</si>
  <si>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</si>
  <si>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</si>
  <si>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</si>
  <si>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</si>
  <si>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</si>
  <si>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</si>
  <si>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</si>
  <si>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</si>
  <si>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</si>
  <si>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</si>
  <si>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</si>
  <si>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</si>
  <si>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</si>
  <si>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</si>
  <si>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</si>
  <si>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</si>
  <si>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</si>
  <si>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</si>
  <si>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</si>
  <si>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</si>
  <si>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</si>
  <si>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</si>
  <si>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</si>
  <si>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</si>
  <si>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</si>
  <si>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</si>
  <si>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</si>
  <si>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</si>
  <si>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</si>
  <si>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</si>
  <si>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</si>
  <si>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</si>
  <si>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</si>
  <si>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</si>
  <si>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</si>
  <si>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</si>
  <si>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</si>
  <si>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</si>
  <si>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</si>
  <si>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</si>
  <si>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</si>
  <si>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</si>
  <si>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</si>
  <si>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</si>
  <si>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</si>
  <si>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</si>
  <si>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</si>
  <si>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</si>
  <si>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</si>
  <si>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</si>
  <si>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</si>
  <si>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</si>
  <si>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</si>
  <si>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</si>
  <si>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</si>
  <si>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</si>
  <si>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</si>
  <si>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</si>
  <si>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</si>
  <si>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</si>
  <si>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</si>
  <si>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</si>
  <si>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</si>
  <si>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</si>
  <si>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</si>
  <si>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</si>
  <si>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</si>
  <si>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</si>
  <si>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</si>
  <si>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</si>
  <si>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</si>
  <si>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</si>
  <si>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</si>
  <si>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</si>
  <si>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</si>
  <si>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</si>
  <si>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</si>
  <si>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</si>
  <si>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</si>
  <si>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</si>
  <si>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</si>
  <si>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</si>
  <si>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</si>
  <si>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</si>
  <si>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</si>
  <si>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</si>
  <si>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</si>
  <si>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</si>
  <si>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</si>
  <si>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</si>
  <si>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</si>
  <si>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</si>
  <si>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</si>
  <si>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</si>
  <si>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</si>
  <si>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</si>
  <si>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</si>
  <si>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</si>
  <si>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</si>
  <si>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</si>
  <si>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</si>
  <si>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</si>
  <si>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</si>
  <si>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</si>
  <si>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</si>
  <si>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</si>
  <si>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</si>
  <si>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</si>
  <si>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</si>
  <si>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</si>
  <si>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</si>
  <si>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</si>
  <si>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</si>
  <si>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</si>
  <si>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</si>
  <si>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</si>
  <si>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</si>
  <si>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</si>
  <si>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</si>
  <si>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</si>
  <si>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</si>
  <si>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</si>
  <si>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</si>
  <si>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</si>
  <si>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</si>
  <si>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</si>
  <si>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</si>
  <si>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</si>
  <si>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</si>
  <si>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</si>
  <si>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</si>
  <si>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</si>
  <si>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</si>
  <si>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</si>
  <si>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</si>
  <si>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</si>
  <si>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</si>
  <si>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</si>
  <si>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</si>
  <si>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</si>
  <si>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</si>
  <si>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</si>
  <si>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</si>
  <si>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</si>
  <si>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</si>
  <si>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</si>
  <si>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</si>
  <si>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</si>
  <si>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</si>
  <si>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</si>
  <si>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</si>
  <si>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</si>
  <si>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</si>
  <si>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</si>
  <si>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</si>
  <si>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</si>
  <si>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</si>
  <si>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</si>
  <si>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</si>
  <si>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</si>
  <si>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</si>
  <si>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</si>
  <si>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</si>
  <si>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</si>
  <si>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</si>
  <si>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</si>
  <si>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</si>
  <si>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</si>
  <si>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</si>
  <si>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</si>
  <si>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</si>
  <si>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</si>
  <si>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Forklaring, SRO</t>
  </si>
  <si>
    <t>Brønde</t>
  </si>
  <si>
    <t>Jordbassin Klasse A</t>
  </si>
  <si>
    <t>Ø 200 mm &lt; Ledningsnet ≤ Ø 500 mm</t>
  </si>
  <si>
    <t>Ledningsnet ≤ Ø 200 mm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</si>
  <si>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</si>
  <si>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</si>
  <si>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</si>
  <si>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</si>
  <si>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</si>
  <si>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Byggemodninger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</si>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</sst>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0jXlbKXnaxIzT9gW/RTmQF3HsNbhN4DUO+Slz1+zDga6XaFGiXPgdK97woAs+3ltZ/OW8r0QI/7OykCCYIoQg==" saltValue="u0/0/Y62NFj71cMo8GJbq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265</v>
      </c>
      <c r="C10" s="9">
        <v>1287215</v>
      </c>
      <c r="D10" s="14" t="s">
        <v>3</v>
      </c>
      <c r="E10" s="1"/>
      <c r="F10" s="1"/>
    </row>
    <row r="11" spans="1:6" x14ac:dyDescent="0.25">
      <c r="A11" s="1"/>
      <c r="B11" s="53" t="s">
        <v>266</v>
      </c>
      <c r="C11" s="9">
        <v>43185</v>
      </c>
      <c r="D11" s="14" t="s">
        <v>3</v>
      </c>
      <c r="E11" s="1"/>
      <c r="F11" s="1"/>
    </row>
    <row r="12" spans="1:6" ht="26.25" x14ac:dyDescent="0.25">
      <c r="A12" s="1"/>
      <c r="B12" s="35" t="s">
        <v>267</v>
      </c>
      <c r="C12" s="9">
        <v>207415</v>
      </c>
      <c r="D12" s="14" t="s">
        <v>3</v>
      </c>
      <c r="E12" s="1"/>
      <c r="F12" s="1"/>
    </row>
    <row r="13" spans="1:6" x14ac:dyDescent="0.25">
      <c r="A13" s="1"/>
      <c r="B13" s="53" t="s">
        <v>268</v>
      </c>
      <c r="C13" s="9">
        <v>84785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1622600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1687160.1548340002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4" t="s">
        <v>236</v>
      </c>
      <c r="C18" s="85"/>
      <c r="D18" s="86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4"/>
      <c r="C23" s="85"/>
      <c r="D23" s="8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4" t="s">
        <v>196</v>
      </c>
      <c r="C26" s="85"/>
      <c r="D26" s="8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4"/>
      <c r="C31" s="85"/>
      <c r="D31" s="8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Gngec26cu0u/0IDzBwEZF7KqcCyOvwp8rgAPRrxtAxcMe5wyDaW+q0nj3CbabBniaH9k6NfI4MzCxbpxB2Row==" saltValue="bg5iB1dxi9lk8E3ycPpFz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81739204.435517371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76410910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5328294.4355173707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75432740.405270144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85675937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-10243196.594729856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-4914902.159212485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-2457451.0796062425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peu4HtCG+qnDdIb88ZVCO2Y3jMEZGBSQc0t9jLbIqHmwgxhF0YbrWbD9vbQqr3cILhy0qpyFWp+gtvFHWQhphA==" saltValue="2dZ/Jj7B6k6FUddIbsVf0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8JXZ9DbX6U0GgyTPCn4gxUTuh10TAMf7FAgAasvOMwxTZSdDdl3jpfw+9tdKkUMcFF8KlzDopeM2slWCdIwvg==" saltValue="er0LyHaZV4c7xRV65HIwN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>
        <v>10</v>
      </c>
      <c r="D10" s="9">
        <v>3366644</v>
      </c>
      <c r="E10" s="9">
        <f>IFERROR(D10/C10,0)</f>
        <v>336664.4</v>
      </c>
      <c r="F10" s="9">
        <v>0</v>
      </c>
      <c r="G10" s="9">
        <v>33666</v>
      </c>
      <c r="H10" s="14" t="s">
        <v>3</v>
      </c>
      <c r="I10" s="1"/>
    </row>
    <row r="11" spans="1:9" x14ac:dyDescent="0.25">
      <c r="A11" s="1"/>
      <c r="B11" s="55" t="s">
        <v>260</v>
      </c>
      <c r="C11" s="56">
        <v>75</v>
      </c>
      <c r="D11" s="9">
        <v>154224</v>
      </c>
      <c r="E11" s="9">
        <f t="shared" ref="E11:E13" si="0">IFERROR(D11/C11,0)</f>
        <v>2056.3200000000002</v>
      </c>
      <c r="F11" s="9">
        <v>0</v>
      </c>
      <c r="G11" s="9">
        <v>1542</v>
      </c>
      <c r="H11" s="14" t="s">
        <v>3</v>
      </c>
      <c r="I11" s="1"/>
    </row>
    <row r="12" spans="1:9" x14ac:dyDescent="0.25">
      <c r="A12" s="1"/>
      <c r="B12" s="55" t="s">
        <v>261</v>
      </c>
      <c r="C12" s="56">
        <v>50</v>
      </c>
      <c r="D12" s="9">
        <v>3000000</v>
      </c>
      <c r="E12" s="9">
        <f t="shared" si="0"/>
        <v>60000</v>
      </c>
      <c r="F12" s="9">
        <v>0</v>
      </c>
      <c r="G12" s="9">
        <v>30000</v>
      </c>
      <c r="H12" s="14" t="s">
        <v>3</v>
      </c>
      <c r="I12" s="1"/>
    </row>
    <row r="13" spans="1:9" ht="26.25" x14ac:dyDescent="0.25">
      <c r="A13" s="1"/>
      <c r="B13" s="55" t="s">
        <v>262</v>
      </c>
      <c r="C13" s="56">
        <v>75</v>
      </c>
      <c r="D13" s="9">
        <v>22761274</v>
      </c>
      <c r="E13" s="9">
        <f t="shared" si="0"/>
        <v>303483.65333333332</v>
      </c>
      <c r="F13" s="9">
        <v>0</v>
      </c>
      <c r="G13" s="9">
        <v>227613</v>
      </c>
      <c r="H13" s="14" t="s">
        <v>3</v>
      </c>
      <c r="I13" s="1"/>
    </row>
    <row r="14" spans="1:9" ht="26.25" x14ac:dyDescent="0.25">
      <c r="A14" s="1"/>
      <c r="B14" s="55" t="s">
        <v>262</v>
      </c>
      <c r="C14" s="56">
        <v>75</v>
      </c>
      <c r="D14" s="9">
        <v>3657643</v>
      </c>
      <c r="E14" s="9">
        <f t="shared" ref="E14:E15" si="1">IFERROR(D14/C14,0)</f>
        <v>48768.573333333334</v>
      </c>
      <c r="F14" s="9">
        <v>0</v>
      </c>
      <c r="G14" s="9">
        <v>36576</v>
      </c>
      <c r="H14" s="14" t="s">
        <v>3</v>
      </c>
      <c r="I14" s="1"/>
    </row>
    <row r="15" spans="1:9" x14ac:dyDescent="0.25">
      <c r="A15" s="1"/>
      <c r="B15" s="55" t="s">
        <v>263</v>
      </c>
      <c r="C15" s="56">
        <v>75</v>
      </c>
      <c r="D15" s="9">
        <v>238688</v>
      </c>
      <c r="E15" s="9">
        <f t="shared" si="1"/>
        <v>3182.5066666666667</v>
      </c>
      <c r="F15" s="9">
        <v>0</v>
      </c>
      <c r="G15" s="9">
        <v>2387</v>
      </c>
      <c r="H15" s="14" t="s">
        <v>3</v>
      </c>
      <c r="I15" s="1"/>
    </row>
    <row r="16" spans="1:9" x14ac:dyDescent="0.25">
      <c r="A16" s="1"/>
      <c r="B16" s="84" t="s">
        <v>255</v>
      </c>
      <c r="C16" s="85"/>
      <c r="D16" s="86"/>
      <c r="E16" s="12">
        <f>SUM(E10:E15)</f>
        <v>754155.45333333337</v>
      </c>
      <c r="F16" s="12">
        <f>SUM(F10:F15)</f>
        <v>0</v>
      </c>
      <c r="G16" s="12">
        <f>SUM(G10:G15)</f>
        <v>331784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</sheetData>
  <sheetProtection algorithmName="SHA-512" hashValue="gEHxcMmoEKUvjDV8pxKeYptnbP+wLG9yfvbYw+Y1bsovlhytwKMUwEtwWtaYws4H5PBiaP8Y3JunIpzGjpmFGA==" saltValue="sLpAEniYaDhiDJZtTmR9uA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Anlægsprojekter'!F16</f>
        <v>0</v>
      </c>
      <c r="D10" s="14" t="s">
        <v>3</v>
      </c>
      <c r="E10" s="9">
        <f>SUM('Fane 9. Anlægsprojekter'!E16,'Fane 9. Anlægsprojekter'!G16)</f>
        <v>1085939.4533333334</v>
      </c>
      <c r="F10" s="14" t="s">
        <v>3</v>
      </c>
      <c r="G10" s="1"/>
    </row>
    <row r="11" spans="1:7" x14ac:dyDescent="0.25">
      <c r="A11" s="1"/>
      <c r="B11" s="57" t="s">
        <v>269</v>
      </c>
      <c r="C11" s="24">
        <v>414325</v>
      </c>
      <c r="D11" s="14" t="s">
        <v>3</v>
      </c>
      <c r="E11" s="9">
        <v>290585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414325</v>
      </c>
      <c r="D12" s="13" t="s">
        <v>3</v>
      </c>
      <c r="E12" s="12">
        <f>SUM(E10:E11)</f>
        <v>1376524.4533333334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422487.20250000001</v>
      </c>
      <c r="D13" s="13" t="s">
        <v>3</v>
      </c>
      <c r="E13" s="12">
        <f>E12*(1+'Fane 15. Nøgletal'!C12)</f>
        <v>1403641.9850640001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94II/j2rqN9MyuI5hTGzc2+CklNiefTfbbcBAF+8IRviYD1SvCL6iza6wUFQoYu9/zxa5QjZJz7mSAC8h/Jz8g==" saltValue="CABjVvfWwEyd39P0FzSps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270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270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270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270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vvPmY47d9T9o5nhvu6qi/i0t8B51QeZntKPJxtr68RmFa6kVdB0mGUmrlkRJ6t4LbCUaNY2kvam/OS4yRkDUg==" saltValue="Ah6eMtGx+Pej+NhBL125r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WPtiYXBf6I//heUDavy61T6FmxfyhKHEjpwU0b+y8vnk1HFxQNGHTvxP0w6FAKlVyBt4z/sYz25uoNJoqoa7A==" saltValue="rESdDQf0kH6qGh2Wtm8DT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V58y4W3X8N/yqjsn60dKwN7e60tt8p8WPjLc98/FvfXgmJasODOxhbX/DFnW521JBjj4MygE1EglEAkozr59w==" saltValue="cVErHEQn049PhLmjf7oe7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3SAzfCzwIsV6f1e8KXYIhTEKtuWna/vNZ0PBt1ryEudz/NLA5Ttk/oV4WAx8rEShq5/bu1e5qtetHWa1bfxiw==" saltValue="k7SVDwAoEPOFGXld+d6+J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-6923241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6923240.666666667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-0.33333333302289248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/ssmeeoQyRh3XSln7d68g6isqb+szHDp6iUaytrx4IbGE+ua9adB/lCrwxvKjIGlIfclJQe+FoFl0cEPFDHOA==" saltValue="4+krAimvJ4Q+3gHK2wPCS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71403716.47314702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422487.20250000001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1403641.9850640001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1442627.959516007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-819583.77134536731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-475478.53702503094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-1508086.3590529643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71869324.952803656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1687160.1548340002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-2457451.0796062425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71099034.028031409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6jQDab4bQGHrasUBTBG6BpLvtCK15M+NG+j2Hcg9CPWCl4ixqtuiLoqPtTCER9myPrCgIlfeXF+Yl1h9wOVVw==" saltValue="62HcGbcoqweRSQm0dWYkg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lcjlp2fc9wgqK+CA6N8fbAaHwY7XJmV5DVqJkrSeFwKN6jNS5vyq5tRcsBN38FdOXW9lKhq74mpqlE1lmZTUpw==" saltValue="QRfpMZVcKYT3luABgOJeE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71869324.952803656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1415825.7015702319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-804356.91018350585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-475148.55492033559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-1494122.2635730407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70511522.925697014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1720397.20988423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-2457451.0796062425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69774469.05597499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sNGdzLtAtl06U3F4T/f4+cGmC39WWxax6rmPcWb3HpakFYZaRS9B5OXyB5EhysyKdvZNSuZk505Ja3VF4Xk/w==" saltValue="Y82gmfWaAmuxQP+VyWzY9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70511522.925697014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1389077.0016362311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-789160.47632411448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-474818.80182322091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-1480287.4683559313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69156333.180830002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1754289.0349189495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70910622.215748951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Y2bqGN0FkG/TKtwdXhgXkPQPWlyLgGtz4IfctreICg28diVItXDpBWtRHr0PY1O7lQqvLcRWyAl8FhC5q2bzw==" saltValue="Ho5JHWe5HBV2iXUD0Uf2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69156333.180830002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1362379.7636623511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-773993.27896126953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-474489.27757475566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-1466580.7761484389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67803649.611807883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1788848.5289068527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69592498.140714735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ClfcvZv+km+PDS18ml8Oz623yD0Prgj1Fwv5HUax+wBgaWJfVprujdFHNRPp4KCQbuwsRoz//SUVEfxacP9eQ==" saltValue="CYKR9OvqXp6uYJnPYlZS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72489882.865164101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86130.413099999991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1270028.5541217618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-1062884.0236052871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-467186.56049022608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-912254.77514334396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71403716.47314702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2977687.7751625692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10730.723871698845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74392134.97218129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GLA4EzWOuARHyP6ccebrF7fvar31JQWLFzRPLY/lY/gtNeOhlYcG/cctv3ZkYW3ckGo9YfO9JZoL8k7CRhmjA==" saltValue="eVX7lpkeVi+XoGJpnR43V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23511839.358604852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470236.78717209707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23444830.616432831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-18738.228616252003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468521.84775633155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23359328.024511304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467186.56049022608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23343116.650862295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430810.20038925001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475478.53702503094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23757427.746016778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475148.55492033559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23740940.091161046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474818.80182322091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23724463.878737781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474489.27757475566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Ps042J3p2B+VGI/CiOUeN/2N5YINDuBy36wha7QwzMT+y/cm7J2BFa2aRDVZihGDiECz2gM2EjvJp7A6EyWWw==" saltValue="2Ua8QLCs8WKKlKQNpPrgD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51404008.674181432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467776.47893505107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51827616.2586632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-304585.3431039562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911957.64720539865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51496767.050550044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87586.017081389975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912254.77514334396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51670338.628850102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1431293.7321697611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1508086.3590529643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52609938.858205654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1494122.2635730407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52122798.181546874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1480287.4683559313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51640168.174240805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1466580.7761484389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e+r8yK7r+u0U96kqnr0LLMBRBBZZxdYZDaVQNLDmrkYoYtoG9oVxedt9jE/cGoa0bf+sjKE5Zad7Ij0GUoaEA==" saltValue="Zg9WOAk57On8GqS6WmKRP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1.439324298542362E-2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1.097571476624234E-2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eH4Mx5tt7HsGB4d0RjNVZ9zZFFZOgNQyIPKHO1ET6K1/BPgTYZ5U0OgV/V6vKcb/MSxN3SQbhXzZWTLFU6Bgg==" saltValue="PYXZdVWwJCnNCBaRX5x8Q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2019-10-12T15:00:47Z</dcterms:modified>
</cp:coreProperties>
</file>