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Rødovre AS (S04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1" i="37" s="1"/>
  <c r="C12" i="37" s="1"/>
  <c r="C10" i="2" s="1"/>
  <c r="G13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<sst xmlns="http://schemas.openxmlformats.org/spreadsheetml/2006/main" count="671" uniqueCount="268">
  <si>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</si>
  <si>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</si>
  <si>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</si>
  <si>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</si>
  <si>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</si>
  <si>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</si>
  <si>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</si>
  <si>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</si>
  <si>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</si>
  <si>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</si>
  <si>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</si>
  <si>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</si>
  <si>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</si>
  <si>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</si>
  <si>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</si>
  <si>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</si>
  <si>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</si>
  <si>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</si>
  <si>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</si>
  <si>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</si>
  <si>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</si>
  <si>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</si>
  <si>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</si>
  <si>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</si>
  <si>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</si>
  <si>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</si>
  <si>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</si>
  <si>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</si>
  <si>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</si>
  <si>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</si>
  <si>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</si>
  <si>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</si>
  <si>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</si>
  <si>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</si>
  <si>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</si>
  <si>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</si>
  <si>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</si>
  <si>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</si>
  <si>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</si>
  <si>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</si>
  <si>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</si>
  <si>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</si>
  <si>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</si>
  <si>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</si>
  <si>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</si>
  <si>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</si>
  <si>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</si>
  <si>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</si>
  <si>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</si>
  <si>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</si>
  <si>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</si>
  <si>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</si>
  <si>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</si>
  <si>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</si>
  <si>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</si>
  <si>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</si>
  <si>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</si>
  <si>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</si>
  <si>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</si>
  <si>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</si>
  <si>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</si>
  <si>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</si>
  <si>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</si>
  <si>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</si>
  <si>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</si>
  <si>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</si>
  <si>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</si>
  <si>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</si>
  <si>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</si>
  <si>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</si>
  <si>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</si>
  <si>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</si>
  <si>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</si>
  <si>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</si>
  <si>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</si>
  <si>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</si>
  <si>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</si>
  <si>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</si>
  <si>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</si>
  <si>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</si>
  <si>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</si>
  <si>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</si>
  <si>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</si>
  <si>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</si>
  <si>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</si>
  <si>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</si>
  <si>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</si>
  <si>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</si>
  <si>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</si>
  <si>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</si>
  <si>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</si>
  <si>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</si>
  <si>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</si>
  <si>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</si>
  <si>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</si>
  <si>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</si>
  <si>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</si>
  <si>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</si>
  <si>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</si>
  <si>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</si>
  <si>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</si>
  <si>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</si>
  <si>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</si>
  <si>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</si>
  <si>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</si>
  <si>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</si>
  <si>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</si>
  <si>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</si>
  <si>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</si>
  <si>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</si>
  <si>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</si>
  <si>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</si>
  <si>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</si>
  <si>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</si>
  <si>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</si>
  <si>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</si>
  <si>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</si>
  <si>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</si>
  <si>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</si>
  <si>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</si>
  <si>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</si>
  <si>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</si>
  <si>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</si>
  <si>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</si>
  <si>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</si>
  <si>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</si>
  <si>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</si>
  <si>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</si>
  <si>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</si>
  <si>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</si>
  <si>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</si>
  <si>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</si>
  <si>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</si>
  <si>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</si>
  <si>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</si>
  <si>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</si>
  <si>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</si>
  <si>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</si>
  <si>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</si>
  <si>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</si>
  <si>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</si>
  <si>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</si>
  <si>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</si>
  <si>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</si>
  <si>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</si>
  <si>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</si>
  <si>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</si>
  <si>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</si>
  <si>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</si>
  <si>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</si>
  <si>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</si>
  <si>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</si>
  <si>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</si>
  <si>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</si>
  <si>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</si>
  <si>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</si>
  <si>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</si>
  <si>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</si>
  <si>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</si>
  <si>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</si>
  <si>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</si>
  <si>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</si>
  <si>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</si>
  <si>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</si>
  <si>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</si>
  <si>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</si>
  <si>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</si>
  <si>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</si>
  <si>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</si>
  <si>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</si>
  <si>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</si>
  <si>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</si>
  <si>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</si>
  <si>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</si>
  <si>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</si>
  <si>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</si>
  <si>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</si>
  <si>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</si>
  <si>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</si>
  <si>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</si>
  <si>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</si>
  <si>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</si>
  <si>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</si>
  <si>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</si>
  <si>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</si>
  <si>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</si>
  <si>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</si>
  <si>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</si>
  <si>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</si>
  <si>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</si>
  <si>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</si>
  <si>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</si>
  <si>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</si>
  <si>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</si>
  <si>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</si>
  <si>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</si>
  <si>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</si>
  <si>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</si>
  <si>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</si>
  <si>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</si>
  <si>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</si>
  <si>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</si>
  <si>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</si>
  <si>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</si>
  <si>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</si>
  <si>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</si>
  <si>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</si>
  <si>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</si>
  <si>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</si>
  <si>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</si>
  <si>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</si>
  <si>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</si>
  <si>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</si>
  <si>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</si>
  <si>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</si>
  <si>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</si>
  <si>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</si>
  <si>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</si>
  <si>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</si>
  <si>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</si>
  <si>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</si>
  <si>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</si>
  <si>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</si>
  <si>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</si>
  <si>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</si>
  <si>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</si>
  <si>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</si>
  <si>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</si>
  <si>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</si>
  <si>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</si>
  <si>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</si>
  <si>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</si>
  <si>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</si>
  <si>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</si>
  <si>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</si>
  <si>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</si>
  <si>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</si>
  <si>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</si>
  <si>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</si>
  <si>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</si>
  <si>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</si>
  <si>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</si>
  <si>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</si>
  <si>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</si>
  <si>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</si>
  <si>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</si>
  <si>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</si>
  <si>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</si>
  <si>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</si>
  <si>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</si>
  <si>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</si>
  <si>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</si>
  <si>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</si>
  <si>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</si>
  <si>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</si>
  <si>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</si>
  <si>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</si>
  <si>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</si>
  <si>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</si>
  <si>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engangstillæg</t>
  </si>
  <si>
    <t>Afgift til Forsyningssekretariatet</t>
  </si>
  <si>
    <t>Køb af ydelser og produkter fra andre vandselskaber reguleret af vandsektorloven</t>
  </si>
  <si>
    <t>Selskabsskat</t>
  </si>
  <si>
    <t>Tjenestemandspensioner</t>
  </si>
  <si>
    <t>Ledningsnet &gt; Ø 1600 mm (rørbassiner og transportledninger)</t>
  </si>
  <si>
    <t>Pumpeinstallation Miljøklasse A (100-300 l/s) - SRO</t>
  </si>
  <si>
    <t>Software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</si>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</sst>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TWhvG8LbGf3L3MDiCxLC1FD5ruYvcfwDvOWcX09kF7ipaIf0XNDMAuD/UWm4kzzmPz3xHMNLJQ7j4btZTIRuQ==" saltValue="Cw8ljsPVAweXSYJ/cI6jTA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260</v>
      </c>
      <c r="C10" s="9">
        <v>44060</v>
      </c>
      <c r="D10" s="14" t="s">
        <v>3</v>
      </c>
      <c r="E10" s="1"/>
      <c r="F10" s="1"/>
    </row>
    <row r="11" spans="1:6" ht="26.25" x14ac:dyDescent="0.25">
      <c r="A11" s="1"/>
      <c r="B11" s="35" t="s">
        <v>261</v>
      </c>
      <c r="C11" s="9">
        <v>12512212</v>
      </c>
      <c r="D11" s="14" t="s">
        <v>3</v>
      </c>
      <c r="E11" s="1"/>
      <c r="F11" s="1"/>
    </row>
    <row r="12" spans="1:6" x14ac:dyDescent="0.25">
      <c r="A12" s="1"/>
      <c r="B12" s="54" t="s">
        <v>262</v>
      </c>
      <c r="C12" s="9">
        <v>2197954</v>
      </c>
      <c r="D12" s="14" t="s">
        <v>3</v>
      </c>
      <c r="E12" s="1"/>
      <c r="F12" s="1"/>
    </row>
    <row r="13" spans="1:6" x14ac:dyDescent="0.25">
      <c r="A13" s="1"/>
      <c r="B13" s="54" t="s">
        <v>263</v>
      </c>
      <c r="C13" s="9">
        <v>2531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14756757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15343900.17562413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3" t="s">
        <v>236</v>
      </c>
      <c r="C18" s="84"/>
      <c r="D18" s="85"/>
      <c r="E18" s="1"/>
      <c r="F18" s="1"/>
    </row>
    <row r="19" spans="1:6" x14ac:dyDescent="0.25">
      <c r="A19" s="1"/>
      <c r="B19" s="54" t="s">
        <v>197</v>
      </c>
      <c r="C19" s="9">
        <v>2629435</v>
      </c>
      <c r="D19" s="14" t="s">
        <v>3</v>
      </c>
      <c r="E19" s="1"/>
      <c r="F19" s="1"/>
    </row>
    <row r="20" spans="1:6" x14ac:dyDescent="0.25">
      <c r="A20" s="1"/>
      <c r="B20" s="54" t="s">
        <v>198</v>
      </c>
      <c r="C20" s="9">
        <v>2633144</v>
      </c>
      <c r="D20" s="14" t="s">
        <v>3</v>
      </c>
      <c r="E20" s="1"/>
      <c r="F20" s="1"/>
    </row>
    <row r="21" spans="1:6" x14ac:dyDescent="0.25">
      <c r="A21" s="1"/>
      <c r="B21" s="54" t="s">
        <v>199</v>
      </c>
      <c r="C21" s="9">
        <v>2636939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2640818</v>
      </c>
      <c r="D22" s="14" t="s">
        <v>3</v>
      </c>
      <c r="E22" s="1"/>
      <c r="F22" s="1"/>
    </row>
    <row r="23" spans="1:6" x14ac:dyDescent="0.25">
      <c r="A23" s="1"/>
      <c r="B23" s="83"/>
      <c r="C23" s="84"/>
      <c r="D23" s="8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3" t="s">
        <v>196</v>
      </c>
      <c r="C26" s="84"/>
      <c r="D26" s="85"/>
      <c r="E26" s="1"/>
      <c r="F26" s="1"/>
    </row>
    <row r="27" spans="1:6" x14ac:dyDescent="0.25">
      <c r="A27" s="1"/>
      <c r="B27" s="54" t="s">
        <v>197</v>
      </c>
      <c r="C27" s="9">
        <v>762500</v>
      </c>
      <c r="D27" s="14" t="s">
        <v>3</v>
      </c>
      <c r="E27" s="1"/>
      <c r="F27" s="1"/>
    </row>
    <row r="28" spans="1:6" x14ac:dyDescent="0.25">
      <c r="A28" s="1"/>
      <c r="B28" s="54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3"/>
      <c r="C31" s="84"/>
      <c r="D31" s="8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MFrxjHK5WAfTs/8AWdu/rUk/axYSkSbb4qNG+OQMB+odvdbkbYVjA9gkx+JfViIwuB05c/aA91KYhUYm47qDxQ==" saltValue="nixgd7BOoiTSHBLPPDyh0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31071254.800298214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31061244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10010.800298213959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38413356.673287749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30663955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7749401.6732877493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T7CmCJjMwJGTyzBqcvns8sv6FTtmvhA9QD9AvXKekJbNK4wxiY1veNSZ1xn64oTKH70VA8JPh8WyUzINAgKXg==" saltValue="GLrNw9KdZSrfeNDoFvOVbA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2546132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179184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-2366948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32592.16417703859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-2334355.8358229613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4NvW+ABGxz1vbOWd6gTfC2XDL/25dHB5qLTlkwK6KQAVTnaYDldZIZzKh5nCLofVptBsom32UKi2O8XCOnSEw==" saltValue="LNhVH+Mni3oUeuFqYacvr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6" t="s">
        <v>264</v>
      </c>
      <c r="C10" s="45">
        <v>75</v>
      </c>
      <c r="D10" s="9">
        <v>911598</v>
      </c>
      <c r="E10" s="9">
        <f>IFERROR(D10/C10,0)</f>
        <v>12154.64</v>
      </c>
      <c r="F10" s="9">
        <v>0</v>
      </c>
      <c r="G10" s="9">
        <v>8610</v>
      </c>
      <c r="H10" s="14" t="s">
        <v>3</v>
      </c>
      <c r="I10" s="1"/>
    </row>
    <row r="11" spans="1:9" ht="39" x14ac:dyDescent="0.25">
      <c r="A11" s="1"/>
      <c r="B11" s="56" t="s">
        <v>265</v>
      </c>
      <c r="C11" s="45">
        <v>10</v>
      </c>
      <c r="D11" s="9">
        <v>49603</v>
      </c>
      <c r="E11" s="9">
        <f t="shared" ref="E11:E12" si="0">IFERROR(D11/C11,0)</f>
        <v>4960.3</v>
      </c>
      <c r="F11" s="9">
        <v>0</v>
      </c>
      <c r="G11" s="9">
        <v>468</v>
      </c>
      <c r="H11" s="14" t="s">
        <v>3</v>
      </c>
      <c r="I11" s="1"/>
    </row>
    <row r="12" spans="1:9" x14ac:dyDescent="0.25">
      <c r="A12" s="1"/>
      <c r="B12" s="56" t="s">
        <v>266</v>
      </c>
      <c r="C12" s="45">
        <v>5</v>
      </c>
      <c r="D12" s="9">
        <v>1781939</v>
      </c>
      <c r="E12" s="9">
        <f t="shared" si="0"/>
        <v>356387.8</v>
      </c>
      <c r="F12" s="9">
        <v>0</v>
      </c>
      <c r="G12" s="9">
        <v>16830</v>
      </c>
      <c r="H12" s="14" t="s">
        <v>3</v>
      </c>
      <c r="I12" s="1"/>
    </row>
    <row r="13" spans="1:9" x14ac:dyDescent="0.25">
      <c r="A13" s="1"/>
      <c r="B13" s="83" t="s">
        <v>255</v>
      </c>
      <c r="C13" s="84"/>
      <c r="D13" s="85"/>
      <c r="E13" s="12">
        <f>SUM(E10:E12)</f>
        <v>373502.74</v>
      </c>
      <c r="F13" s="12">
        <f t="shared" ref="F13:G13" si="1">SUM(F10:F12)</f>
        <v>0</v>
      </c>
      <c r="G13" s="12">
        <f t="shared" si="1"/>
        <v>25908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ImQEw5lU2Hr2GBsDoe03aZ4+tTci7MCLcUhwYHtY0hbEGWis3onhX3AlBe+yKI/KI/BYNbvrpkxfufiwfFO6aQ==" saltValue="QNlVOIWjKf90EDmp2MxfFQ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399410.74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399410.74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407279.13157800003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/Hu/g4WAEjk9zO28l8L/TqqOIfQrvLO2DvbLUkdPImG9DtAcvdnIxbJIC6JzWXKANUFeulH2eWg1H2IUPgZhg==" saltValue="VkJWwVUlDcaN3ibHDgAE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259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2" t="s">
        <v>25</v>
      </c>
      <c r="C17" s="52" t="s">
        <v>16</v>
      </c>
      <c r="D17" s="53"/>
      <c r="E17" s="52" t="s">
        <v>48</v>
      </c>
      <c r="F17" s="39"/>
      <c r="G17" s="1"/>
    </row>
    <row r="18" spans="1:7" x14ac:dyDescent="0.25">
      <c r="A18" s="1"/>
      <c r="B18" s="27" t="s">
        <v>259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2" t="s">
        <v>25</v>
      </c>
      <c r="C25" s="52" t="s">
        <v>16</v>
      </c>
      <c r="D25" s="53"/>
      <c r="E25" s="52" t="s">
        <v>48</v>
      </c>
      <c r="F25" s="39"/>
      <c r="G25" s="1"/>
    </row>
    <row r="26" spans="1:7" x14ac:dyDescent="0.25">
      <c r="A26" s="1"/>
      <c r="B26" s="27" t="s">
        <v>259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2" t="s">
        <v>25</v>
      </c>
      <c r="C33" s="52" t="s">
        <v>16</v>
      </c>
      <c r="D33" s="53"/>
      <c r="E33" s="52" t="s">
        <v>48</v>
      </c>
      <c r="F33" s="39"/>
      <c r="G33" s="1"/>
    </row>
    <row r="34" spans="1:7" x14ac:dyDescent="0.25">
      <c r="A34" s="1"/>
      <c r="B34" s="27" t="s">
        <v>259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jBF1BJRjHqimGvvOO2YQsghiQAh8MBxFzyNXc6/VKWUr1Z70zzy0577pz9PlRTpaIW7myQSujLEDcKR8zG1OQ==" saltValue="V8Ua0PNuyXsvm5rrXGs6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437970.40933871455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-8759.4081867742916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446288.48709476378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437970.40933871455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-8759.4081867742916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455080.37029053061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437970.40933871455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-8759.4081867742916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464045.45358525414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437970.40933871455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-8759.4081867742916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473187.14902088366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q96OzRRaS3s/VzgVTbvgp3kodhy6mv+4MI93DYENvwGDqYN6LfG8qHeoJnwD6aKtby8P0fZ7l+DY4hHzTKYzQ==" saltValue="/UduMXTSR28ca3WNX0Sx8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gIJa9eW7UV7WoYcC4hoE/bJdxgcSPOHCugGDKEHKokJxQr/vnkYGGv0tHnfsGlB9LfAdd7qUS89i7s2OMVTrg==" saltValue="g76qRj10rgRURAT70393V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jREmjH2IUN+2koULb/dV2ixibQmLvBJHvPn1QWg74sMcdqRkMnKDGyoEaCh3vKVIzMlQmQZ5jezGqJKe7vdXg==" saltValue="HHlKxGE8w1YsPQU6eBVDQ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15103029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-13599592.486772487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1503436.5132275131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-1503436.5132275131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6Ra/ouksbvSI+aGjuleafEEl3Di83pANhlkBV8lfzStiIwDYp3RRO9if6qiPqGZujMclkvRJl3A53fo7Xz1bg==" saltValue="Y5rjHxMbM+61rkm8j7F/R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21384882.053443611</v>
      </c>
      <c r="D9" s="8" t="s">
        <v>3</v>
      </c>
      <c r="E9" s="1"/>
    </row>
    <row r="10" spans="1:5" ht="17.100000000000001" customHeight="1" x14ac:dyDescent="0.25">
      <c r="A10" s="1"/>
      <c r="B10" s="48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65</v>
      </c>
      <c r="C11" s="9">
        <f>'Fane 10.1. Varige tillæg'!E12</f>
        <v>407279.13157800003</v>
      </c>
      <c r="D11" s="8" t="s">
        <v>3</v>
      </c>
      <c r="E11" s="1"/>
    </row>
    <row r="12" spans="1:5" ht="17.100000000000001" customHeight="1" x14ac:dyDescent="0.25">
      <c r="A12" s="1"/>
      <c r="B12" s="48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27</v>
      </c>
      <c r="C16" s="9">
        <f>SUM(C9:C15)*'Fane 15. Nøgletal'!C12</f>
        <v>429305.57534492569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39</v>
      </c>
      <c r="C18" s="9">
        <f>-'Fane 4.1. Gen. krav - drift'!G28</f>
        <v>-123486.06624667328</v>
      </c>
      <c r="D18" s="8" t="s">
        <v>3</v>
      </c>
      <c r="E18" s="1"/>
    </row>
    <row r="19" spans="1:5" ht="17.100000000000001" customHeight="1" x14ac:dyDescent="0.25">
      <c r="A19" s="1"/>
      <c r="B19" s="48" t="s">
        <v>40</v>
      </c>
      <c r="C19" s="9">
        <f>-'Fane 4.2. Gen. krav - anlæg'!G25</f>
        <v>-455481.33467891073</v>
      </c>
      <c r="D19" s="8" t="s">
        <v>3</v>
      </c>
      <c r="E19" s="1"/>
    </row>
    <row r="20" spans="1:5" ht="17.100000000000001" customHeight="1" x14ac:dyDescent="0.25">
      <c r="A20" s="1"/>
      <c r="B20" s="49" t="s">
        <v>29</v>
      </c>
      <c r="C20" s="10">
        <f>SUM(C9:C19)</f>
        <v>21642499.359440949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18735835.175624132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9" t="s">
        <v>145</v>
      </c>
      <c r="C24" s="10">
        <f>'Fane 11. Periodevise driftsomk.'!E12</f>
        <v>446288.48709476378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8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-1503436.5132275131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-2334355.8358229613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36986830.673109367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RXsgZPlEzY55tFgd/Pwr9u8rXQFYf8ugnnNNM/kAO2m+7eoN1fOr5fgypBL0ig7saf8XJ+fX3EE2GNieEJRkg==" saltValue="0aiW0k0OU9DtSkc9cRZ05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tG4eJ5lNsdLjBJyTOka2hi4JzkbfBc4Gq1Yyr+jbLCTGO42cSynp1MJccFYfpFliPugYLdFgVWrARtkpQ0wbLQ==" saltValue="Ro45dgBVrA8ur86wtwm0S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21642499.359440949</v>
      </c>
      <c r="D9" s="8" t="s">
        <v>3</v>
      </c>
      <c r="E9" s="1"/>
    </row>
    <row r="10" spans="1:5" ht="15" customHeight="1" x14ac:dyDescent="0.25">
      <c r="A10" s="1"/>
      <c r="B10" s="48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426357.23738098668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-123400.36691669808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-451263.81437007803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21494192.415535159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18279319.009083927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driftsomk.'!E18</f>
        <v>455080.37029053061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40228591.794909619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vLS+WE5dF7lTyPH9xruSQOtm3qs22UK/LKO3yZSshSjmahtJ+nIlw32u6aL9MHyVC4ZQZksn7FabNPmVOSbsQ==" saltValue="/vqcpb0Y9ju3QbcmjOqp/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21494192.415535159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423435.59058604261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-123314.72706205789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-447085.3461061946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21347227.932952952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18591343.656762879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driftsomk.'!E24</f>
        <v>464045.45358525414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40402617.043301083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fYSDE2C1XCf+VuQIiJtQk0b1hiXFL1BnVqbLbHznt3QBOD2LDp4qHb9XhNcIba1W1PDhWJHcD7oJKp7x5BiIg==" saltValue="AX6OlBiTITx6S/BXYbBf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21347227.932952952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420540.39027917309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-123229.14664147682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-442945.56828563125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21201593.608305015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18909524.428501107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driftsomk.'!E30</f>
        <v>473187.14902088366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40584305.185827002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/VjwWtk+CoVAZU2Nw+BsgmwRzyiKfewt1z55/uLzBjvJnZ3Qc/fXrjMIgWVa6d7yXEH0RQPMuaeVjAFRASGKA==" saltValue="ny23lhBb1FYSdg5X7v7d7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20145078.528316371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1254026.8433999999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373731.92789899651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-123571.82509328802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-264383.42107847135</v>
      </c>
      <c r="F19" s="8" t="s">
        <v>3</v>
      </c>
      <c r="G19" s="1"/>
    </row>
    <row r="20" spans="1:7" ht="15" customHeight="1" x14ac:dyDescent="0.25">
      <c r="A20" s="1"/>
      <c r="B20" s="49" t="s">
        <v>29</v>
      </c>
      <c r="C20" s="50"/>
      <c r="D20" s="51"/>
      <c r="E20" s="10">
        <f>SUM(E9:E19)</f>
        <v>21384882.053443611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445634.47500000003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-8912.6895000000004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436721.78550000006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20809534.099420916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-988777.60950246349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-1503436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40138924.328862064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5sEo+ZN4qBPvGvCx5V0jY1ARgYzgBl3QuB7pMqf1awvsRnPPtPaV2bj2VytOW2P0P9V42uWbM9TQyrdXU+vbg==" saltValue="9VIgnyg3x/2FOTE5h/yKk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6231708.2141869487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430438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133242.92428373898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6205188.4324765159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0.31314565714215864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437970.66500000004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132863.18821244346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6178591.2546644006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123571.82509328802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6174303.3123336639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123486.06624667328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6170018.3458349044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123400.36691669808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6165736.3531028945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123314.72706205789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6161457.3320738412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123229.14664147682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rHMX4mPhOo0QJignaLa6XVMJNpycA/KDal1ONQjP0SqXqOEExgeduVPm4XNaBvPGoz7CQlQRGO5drxZNmQ9JQ==" saltValue="3XONC9SwvhPJZMnQJOEGiQ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14157595.319691734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128834.11740919479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14274264.523322485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43147.22217954103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253418.18789538587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14310113.444864759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1275219.8970534597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264383.42107847135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15622772.63428029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415302.53047008667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455481.33467891073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15889570.928523874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451263.81437007803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15742441.764302626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447085.3461061946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15596674.939634902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442945.56828563125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M0tmCG3/YFgSS8zyBQyoH/Qpsz7YKoxTlykNSBod0xx3e75UahKKHI9SjXsAxPcNygjmD+PNmDDRZZpkD3lBA==" saltValue="V6MWJYShiKoNR26TN/Bz9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0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TYBHj3GdYV7RI4PD3zuLOWTAHKZz8ZLsv699pZz9aVo44ZRyrYU4mD4NLdA7C+wUoex6ZfT8j1A/ZFSVhZVEA==" saltValue="LGfjN0GdrgRsfUCXIqSBW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2019-10-14T09:52:05Z</dcterms:modified>
</cp:coreProperties>
</file>