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København AS (S04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11" l="1"/>
  <c r="E12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3" i="11" l="1"/>
  <c r="C10" i="37" s="1"/>
  <c r="C15" i="37" s="1"/>
  <c r="C16" i="37" s="1"/>
  <c r="C10" i="2" s="1"/>
  <c r="G13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3" i="11"/>
  <c r="E10" i="37" s="1"/>
  <c r="E15" i="37" s="1"/>
  <c r="E16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<sst xmlns="http://schemas.openxmlformats.org/spreadsheetml/2006/main" count="685" uniqueCount="273">
  <si>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</si>
  <si>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</si>
  <si>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</si>
  <si>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</si>
  <si>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</si>
  <si>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</si>
  <si>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</si>
  <si>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</si>
  <si>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</si>
  <si>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</si>
  <si>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</si>
  <si>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</si>
  <si>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</si>
  <si>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</si>
  <si>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</si>
  <si>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</si>
  <si>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</si>
  <si>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</si>
  <si>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</si>
  <si>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</si>
  <si>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</si>
  <si>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</si>
  <si>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</si>
  <si>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</si>
  <si>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</si>
  <si>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</si>
  <si>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</si>
  <si>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</si>
  <si>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</si>
  <si>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</si>
  <si>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</si>
  <si>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</si>
  <si>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</si>
  <si>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</si>
  <si>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</si>
  <si>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</si>
  <si>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</si>
  <si>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</si>
  <si>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</si>
  <si>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</si>
  <si>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</si>
  <si>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</si>
  <si>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</si>
  <si>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</si>
  <si>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</si>
  <si>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</si>
  <si>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</si>
  <si>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</si>
  <si>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</si>
  <si>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</si>
  <si>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</si>
  <si>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</si>
  <si>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</si>
  <si>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</si>
  <si>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</si>
  <si>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</si>
  <si>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</si>
  <si>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</si>
  <si>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</si>
  <si>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</si>
  <si>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</si>
  <si>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</si>
  <si>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</si>
  <si>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</si>
  <si>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</si>
  <si>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</si>
  <si>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</si>
  <si>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</si>
  <si>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</si>
  <si>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</si>
  <si>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</si>
  <si>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</si>
  <si>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</si>
  <si>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</si>
  <si>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</si>
  <si>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</si>
  <si>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</si>
  <si>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</si>
  <si>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</si>
  <si>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</si>
  <si>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</si>
  <si>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</si>
  <si>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</si>
  <si>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</si>
  <si>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</si>
  <si>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</si>
  <si>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</si>
  <si>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</si>
  <si>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</si>
  <si>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</si>
  <si>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</si>
  <si>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</si>
  <si>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</si>
  <si>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</si>
  <si>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</si>
  <si>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</si>
  <si>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</si>
  <si>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</si>
  <si>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</si>
  <si>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</si>
  <si>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</si>
  <si>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</si>
  <si>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</si>
  <si>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</si>
  <si>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</si>
  <si>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</si>
  <si>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</si>
  <si>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</si>
  <si>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</si>
  <si>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</si>
  <si>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</si>
  <si>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</si>
  <si>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</si>
  <si>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</si>
  <si>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</si>
  <si>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</si>
  <si>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</si>
  <si>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</si>
  <si>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</si>
  <si>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</si>
  <si>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</si>
  <si>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</si>
  <si>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</si>
  <si>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</si>
  <si>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</si>
  <si>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</si>
  <si>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</si>
  <si>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</si>
  <si>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</si>
  <si>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</si>
  <si>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</si>
  <si>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</si>
  <si>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</si>
  <si>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</si>
  <si>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</si>
  <si>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</si>
  <si>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</si>
  <si>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</si>
  <si>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</si>
  <si>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</si>
  <si>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</si>
  <si>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</si>
  <si>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</si>
  <si>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</si>
  <si>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</si>
  <si>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</si>
  <si>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</si>
  <si>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</si>
  <si>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</si>
  <si>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</si>
  <si>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</si>
  <si>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</si>
  <si>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</si>
  <si>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</si>
  <si>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</si>
  <si>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</si>
  <si>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</si>
  <si>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</si>
  <si>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</si>
  <si>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</si>
  <si>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</si>
  <si>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</si>
  <si>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</si>
  <si>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</si>
  <si>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</si>
  <si>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</si>
  <si>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</si>
  <si>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</si>
  <si>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</si>
  <si>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</si>
  <si>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</si>
  <si>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</si>
  <si>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</si>
  <si>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</si>
  <si>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</si>
  <si>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</si>
  <si>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</si>
  <si>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</si>
  <si>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</si>
  <si>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</si>
  <si>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</si>
  <si>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</si>
  <si>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</si>
  <si>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</si>
  <si>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</si>
  <si>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</si>
  <si>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</si>
  <si>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</si>
  <si>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</si>
  <si>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</si>
  <si>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</si>
  <si>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</si>
  <si>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</si>
  <si>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</si>
  <si>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</si>
  <si>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</si>
  <si>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</si>
  <si>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</si>
  <si>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</si>
  <si>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</si>
  <si>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</si>
  <si>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</si>
  <si>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</si>
  <si>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</si>
  <si>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</si>
  <si>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</si>
  <si>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</si>
  <si>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</si>
  <si>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</si>
  <si>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</si>
  <si>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</si>
  <si>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</si>
  <si>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</si>
  <si>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</si>
  <si>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</si>
  <si>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</si>
  <si>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</si>
  <si>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</si>
  <si>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</si>
  <si>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</si>
  <si>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</si>
  <si>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</si>
  <si>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</si>
  <si>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</si>
  <si>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</si>
  <si>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</si>
  <si>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</si>
  <si>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</si>
  <si>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</si>
  <si>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</si>
  <si>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</si>
  <si>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</si>
  <si>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</si>
  <si>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</si>
  <si>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</si>
  <si>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</si>
  <si>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</si>
  <si>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</si>
  <si>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</si>
  <si>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</si>
  <si>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</si>
  <si>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</si>
  <si>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</si>
  <si>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</si>
  <si>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</si>
  <si>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</si>
  <si>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</si>
  <si>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</si>
  <si>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</si>
  <si>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</si>
  <si>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</si>
  <si>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</si>
  <si>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</si>
  <si>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</si>
  <si>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</si>
  <si>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</si>
  <si>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</si>
  <si>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</si>
  <si>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</si>
  <si>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Klimasikring</t>
  </si>
  <si>
    <t>Masterplaner</t>
  </si>
  <si>
    <t>Vilhelmdalsløbet og Reventlowsgade</t>
  </si>
  <si>
    <t>Byggemodninger</t>
  </si>
  <si>
    <t>Ingen engangstillæg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</si>
  <si>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</si>
  <si>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</si>
  <si>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</si>
  <si>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</si>
  <si>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Betalinger til projekters medfinansiering</t>
  </si>
  <si>
    <t>Ledningsnet &gt; Ø 1600 mm (rørbassiner og transportledninger)</t>
  </si>
  <si>
    <t>Pumpeinstallation Miljøklasse A (600-1.000 l/s) - SRO</t>
  </si>
  <si>
    <t>Ø 500 mm &lt; Ledningsnet ≤ Ø 800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</si>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</sst>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SuqIdAXeywQDv2pRrtrrkHyCl24vJR97JD9K57bX2pXxDGY3Yi1DBRK36j96XiUwgk9+lC9X4YGK5tSh6w640w==" saltValue="4hLnaHui2314T3Pyd4UZ7Q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5" t="s">
        <v>264</v>
      </c>
      <c r="C10" s="9">
        <v>424720</v>
      </c>
      <c r="D10" s="14" t="s">
        <v>3</v>
      </c>
      <c r="E10" s="1"/>
      <c r="F10" s="1"/>
    </row>
    <row r="11" spans="1:6" ht="26.25" x14ac:dyDescent="0.25">
      <c r="A11" s="1"/>
      <c r="B11" s="35" t="s">
        <v>265</v>
      </c>
      <c r="C11" s="9">
        <v>245549185</v>
      </c>
      <c r="D11" s="14" t="s">
        <v>3</v>
      </c>
      <c r="E11" s="1"/>
      <c r="F11" s="1"/>
    </row>
    <row r="12" spans="1:6" x14ac:dyDescent="0.25">
      <c r="A12" s="1"/>
      <c r="B12" s="55" t="s">
        <v>266</v>
      </c>
      <c r="C12" s="9">
        <v>5845002</v>
      </c>
      <c r="D12" s="14" t="s">
        <v>3</v>
      </c>
      <c r="E12" s="1"/>
      <c r="F12" s="1"/>
    </row>
    <row r="13" spans="1:6" x14ac:dyDescent="0.25">
      <c r="A13" s="1"/>
      <c r="B13" s="55" t="s">
        <v>267</v>
      </c>
      <c r="C13" s="9">
        <v>575559</v>
      </c>
      <c r="D13" s="14" t="s">
        <v>3</v>
      </c>
      <c r="E13" s="1"/>
      <c r="F13" s="1"/>
    </row>
    <row r="14" spans="1:6" x14ac:dyDescent="0.25">
      <c r="A14" s="1"/>
      <c r="B14" s="55" t="s">
        <v>268</v>
      </c>
      <c r="C14" s="9">
        <v>320000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252714466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262769491.91750994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4" t="s">
        <v>236</v>
      </c>
      <c r="C19" s="85"/>
      <c r="D19" s="86"/>
      <c r="E19" s="1"/>
      <c r="F19" s="1"/>
    </row>
    <row r="20" spans="1:6" x14ac:dyDescent="0.25">
      <c r="A20" s="1"/>
      <c r="B20" s="55" t="s">
        <v>197</v>
      </c>
      <c r="C20" s="9">
        <v>19278793</v>
      </c>
      <c r="D20" s="14" t="s">
        <v>3</v>
      </c>
      <c r="E20" s="1"/>
      <c r="F20" s="1"/>
    </row>
    <row r="21" spans="1:6" x14ac:dyDescent="0.25">
      <c r="A21" s="1"/>
      <c r="B21" s="55" t="s">
        <v>198</v>
      </c>
      <c r="C21" s="9">
        <v>19301918</v>
      </c>
      <c r="D21" s="14" t="s">
        <v>3</v>
      </c>
      <c r="E21" s="1"/>
      <c r="F21" s="1"/>
    </row>
    <row r="22" spans="1:6" x14ac:dyDescent="0.25">
      <c r="A22" s="1"/>
      <c r="B22" s="55" t="s">
        <v>199</v>
      </c>
      <c r="C22" s="9">
        <v>19325424</v>
      </c>
      <c r="D22" s="14" t="s">
        <v>3</v>
      </c>
      <c r="E22" s="1"/>
      <c r="F22" s="1"/>
    </row>
    <row r="23" spans="1:6" x14ac:dyDescent="0.25">
      <c r="A23" s="1"/>
      <c r="B23" s="55" t="s">
        <v>200</v>
      </c>
      <c r="C23" s="9">
        <v>19727209</v>
      </c>
      <c r="D23" s="14" t="s">
        <v>3</v>
      </c>
      <c r="E23" s="1"/>
      <c r="F23" s="1"/>
    </row>
    <row r="24" spans="1:6" x14ac:dyDescent="0.25">
      <c r="A24" s="1"/>
      <c r="B24" s="84"/>
      <c r="C24" s="85"/>
      <c r="D24" s="86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4" t="s">
        <v>196</v>
      </c>
      <c r="C27" s="85"/>
      <c r="D27" s="86"/>
      <c r="E27" s="1"/>
      <c r="F27" s="1"/>
    </row>
    <row r="28" spans="1:6" x14ac:dyDescent="0.25">
      <c r="A28" s="1"/>
      <c r="B28" s="55" t="s">
        <v>197</v>
      </c>
      <c r="C28" s="9">
        <v>4524416</v>
      </c>
      <c r="D28" s="14" t="s">
        <v>3</v>
      </c>
      <c r="E28" s="1"/>
      <c r="F28" s="1"/>
    </row>
    <row r="29" spans="1:6" x14ac:dyDescent="0.25">
      <c r="A29" s="1"/>
      <c r="B29" s="55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5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5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4"/>
      <c r="C32" s="85"/>
      <c r="D32" s="86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r11SwUX78DjnoDobd6HZxKJ/vJakKiHFUVMpEo/Pqf41/xFFLJLz1Mc2ymRskLeMhRvUA8Vfz25dsm6XvkSs7A==" saltValue="euTFW36VDp9RlmqSu0+5N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48"/>
      <c r="C6" s="48"/>
      <c r="D6" s="48"/>
      <c r="E6" s="48"/>
      <c r="F6" s="4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504020989.22672749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490672447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13348542.226727486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471153397.90359336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551305750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-80152352.096406639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-66803809.869679153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-33401904.934839576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9jv8dwZmpeAfburpQ51z+rkl8XB8/x1lBAVC2Bzg7am0pVBBWv6XYMxjtDniTRoYmjxi2bh77GYuLbGmTQbEuQ==" saltValue="6+yHMGIWpj5qrLJ/vr3XOg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581085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581085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950812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1105792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154980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-47707.154932888225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651073.53520035185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1387138.5352003518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9FQAkRzSvFZ4YJlFY9irB8AuSt2WQ3ApqY9Y823e9MHyNCxQ/quBONcm0NlfLJsLugCN20e0XByuDcbCWpCieg==" saltValue="N55DXjXFaZO1Qg1PaXrUb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39" x14ac:dyDescent="0.25">
      <c r="A10" s="1"/>
      <c r="B10" s="57" t="s">
        <v>269</v>
      </c>
      <c r="C10" s="45">
        <v>75</v>
      </c>
      <c r="D10" s="9">
        <v>608509</v>
      </c>
      <c r="E10" s="9">
        <f>IFERROR(D10/C10,0)</f>
        <v>8113.4533333333329</v>
      </c>
      <c r="F10" s="9">
        <v>0</v>
      </c>
      <c r="G10" s="9">
        <v>7229</v>
      </c>
      <c r="H10" s="14" t="s">
        <v>3</v>
      </c>
      <c r="I10" s="1"/>
    </row>
    <row r="11" spans="1:9" ht="39" x14ac:dyDescent="0.25">
      <c r="A11" s="1"/>
      <c r="B11" s="57" t="s">
        <v>270</v>
      </c>
      <c r="C11" s="45">
        <v>10</v>
      </c>
      <c r="D11" s="9">
        <v>1717477</v>
      </c>
      <c r="E11" s="9">
        <f t="shared" ref="E11:E12" si="0">IFERROR(D11/C11,0)</f>
        <v>171747.7</v>
      </c>
      <c r="F11" s="9">
        <v>0</v>
      </c>
      <c r="G11" s="9">
        <v>20404</v>
      </c>
      <c r="H11" s="14" t="s">
        <v>3</v>
      </c>
      <c r="I11" s="1"/>
    </row>
    <row r="12" spans="1:9" ht="26.25" x14ac:dyDescent="0.25">
      <c r="A12" s="1"/>
      <c r="B12" s="57" t="s">
        <v>271</v>
      </c>
      <c r="C12" s="45">
        <v>75</v>
      </c>
      <c r="D12" s="9">
        <v>1436894</v>
      </c>
      <c r="E12" s="9">
        <f t="shared" si="0"/>
        <v>19158.586666666666</v>
      </c>
      <c r="F12" s="9">
        <v>0</v>
      </c>
      <c r="G12" s="9">
        <v>17071</v>
      </c>
      <c r="H12" s="14" t="s">
        <v>3</v>
      </c>
      <c r="I12" s="1"/>
    </row>
    <row r="13" spans="1:9" x14ac:dyDescent="0.25">
      <c r="A13" s="1"/>
      <c r="B13" s="84" t="s">
        <v>255</v>
      </c>
      <c r="C13" s="85"/>
      <c r="D13" s="86"/>
      <c r="E13" s="12">
        <f>SUM(E10:E12)</f>
        <v>199019.74000000002</v>
      </c>
      <c r="F13" s="12">
        <f t="shared" ref="F13:G13" si="1">SUM(F10:F12)</f>
        <v>0</v>
      </c>
      <c r="G13" s="12">
        <f t="shared" si="1"/>
        <v>44704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/QKH0nC7GRbTVYPidoPFdwL37h/6VRvy9PL3+qklxUch+74XqbrBS1kZTGaY0JnxejpXz6Xf1S/OwhamKnEbmQ==" saltValue="Dom9UtG5Hbw8Tl/k5I/0pw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272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243723.74000000002</v>
      </c>
      <c r="F10" s="14" t="s">
        <v>3</v>
      </c>
      <c r="G10" s="1"/>
    </row>
    <row r="11" spans="1:7" x14ac:dyDescent="0.25">
      <c r="A11" s="1"/>
      <c r="B11" s="27" t="s">
        <v>259</v>
      </c>
      <c r="C11" s="24">
        <v>0</v>
      </c>
      <c r="D11" s="14" t="s">
        <v>3</v>
      </c>
      <c r="E11" s="9">
        <v>859049</v>
      </c>
      <c r="F11" s="14" t="s">
        <v>3</v>
      </c>
      <c r="G11" s="1"/>
    </row>
    <row r="12" spans="1:7" x14ac:dyDescent="0.25">
      <c r="A12" s="1"/>
      <c r="B12" s="27" t="s">
        <v>260</v>
      </c>
      <c r="C12" s="24">
        <v>4667264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6" t="s">
        <v>261</v>
      </c>
      <c r="C13" s="24">
        <v>0</v>
      </c>
      <c r="D13" s="14" t="s">
        <v>3</v>
      </c>
      <c r="E13" s="9">
        <v>219974</v>
      </c>
      <c r="F13" s="14" t="s">
        <v>3</v>
      </c>
      <c r="G13" s="1"/>
    </row>
    <row r="14" spans="1:7" x14ac:dyDescent="0.25">
      <c r="A14" s="1"/>
      <c r="B14" s="27" t="s">
        <v>262</v>
      </c>
      <c r="C14" s="24">
        <v>0</v>
      </c>
      <c r="D14" s="14" t="s">
        <v>3</v>
      </c>
      <c r="E14" s="9">
        <v>299455</v>
      </c>
      <c r="F14" s="14" t="s">
        <v>3</v>
      </c>
      <c r="G14" s="1"/>
    </row>
    <row r="15" spans="1:7" x14ac:dyDescent="0.25">
      <c r="A15" s="1"/>
      <c r="B15" s="40" t="s">
        <v>60</v>
      </c>
      <c r="C15" s="12">
        <f>SUM(C10:C14)</f>
        <v>4667264</v>
      </c>
      <c r="D15" s="13" t="s">
        <v>3</v>
      </c>
      <c r="E15" s="12">
        <f>SUM(E10:E14)</f>
        <v>1622201.74</v>
      </c>
      <c r="F15" s="13" t="s">
        <v>3</v>
      </c>
      <c r="G15" s="1"/>
    </row>
    <row r="16" spans="1:7" x14ac:dyDescent="0.25">
      <c r="A16" s="1"/>
      <c r="B16" s="40" t="s">
        <v>70</v>
      </c>
      <c r="C16" s="12">
        <f>C15*(1+'Fane 15. Nøgletal'!C12)</f>
        <v>4759209.1008000001</v>
      </c>
      <c r="D16" s="13" t="s">
        <v>3</v>
      </c>
      <c r="E16" s="12">
        <f>E15*(1+'Fane 15. Nøgletal'!C12)</f>
        <v>1654159.1142780001</v>
      </c>
      <c r="F16" s="13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xFWLkLNT5iwZ9kX2E17eROrRo/43vyqE4At3XBeUGDmQWPbCf4b+gLf6mLI/0uXP4KOc9RRE2QTg4Xs5k7mCxQ==" saltValue="p/eNXV4LiwjsopdHH4wR5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3" t="s">
        <v>25</v>
      </c>
      <c r="C9" s="53" t="s">
        <v>16</v>
      </c>
      <c r="D9" s="54"/>
      <c r="E9" s="53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3" t="s">
        <v>25</v>
      </c>
      <c r="C17" s="53" t="s">
        <v>16</v>
      </c>
      <c r="D17" s="54"/>
      <c r="E17" s="53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3" t="s">
        <v>25</v>
      </c>
      <c r="C25" s="53" t="s">
        <v>16</v>
      </c>
      <c r="D25" s="54"/>
      <c r="E25" s="53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3" t="s">
        <v>25</v>
      </c>
      <c r="C33" s="53" t="s">
        <v>16</v>
      </c>
      <c r="D33" s="54"/>
      <c r="E33" s="53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AEDQGLMI3PwssnKKEkOoVfTnZw2P5WjKp8ct/832LYsZttWlAobvLv9WWojg9vmXbjk+jQgf8lkOoQG7dSwwwg==" saltValue="24+Z+c/UqF68FYnY891/K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5163986.7212191997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-32779.93819914999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-103279.73442438399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5227978.6625186242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5163986.7212191997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-32779.93819914999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-103279.73442438399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5330969.8421702404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5163986.7212191997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-32779.93819914999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-103279.73442438399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5435989.948060995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5163986.7212191997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-32779.93819914999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-103279.73442438399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5543078.950037797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0VArd9Lwv8zAAlUREVEBgbfvrZakbb7AGX8Lc+jbU3dX21Hig6CCln1fh85Do5Eh8y6tqq2IK03M6sfQvyHYmQ==" saltValue="TI9ctiIAoyfFEQpUXCjq4w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3zmiIJB5xBRv5Ey8pP4axoLJF2zFi2wtyBoUTwXmcpLvjJbyYXfZqwmvE5NZtseiGx1tPwC9mncskOXWQTRU5Q==" saltValue="kUGqVOMXkjjJQCxdUAZ3d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5OPEs+Evyi/QB+X+hw//nTNOgY4xi0zzk6OsRsHpavIR0c0iaRHECQ0Id+29FTxIZq/qiYbePHMh/MdwNwGGQA==" saltValue="IpY3GjBVWheqGgxLtO3vj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118441000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-118441000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R6Yrp0Ec09iSLvVATgVz4OzcTNc+6Ih2h+Fv7L9TX4gL5MDEL4JxX4PrcHzMyQC6bRzYvB5xwcub+tyBYL+0A==" saltValue="kySpFyGjyHX8vpzbemLIv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258263660.99356863</v>
      </c>
      <c r="D9" s="8" t="s">
        <v>3</v>
      </c>
      <c r="E9" s="1"/>
    </row>
    <row r="10" spans="1:5" ht="17.100000000000001" customHeight="1" x14ac:dyDescent="0.25">
      <c r="A10" s="1"/>
      <c r="B10" s="49" t="s">
        <v>64</v>
      </c>
      <c r="C10" s="7">
        <f>'Fane 10.1. Varige tillæg'!C16</f>
        <v>4759209.1008000001</v>
      </c>
      <c r="D10" s="8" t="s">
        <v>3</v>
      </c>
      <c r="E10" s="1"/>
    </row>
    <row r="11" spans="1:5" ht="17.100000000000001" customHeight="1" x14ac:dyDescent="0.25">
      <c r="A11" s="1"/>
      <c r="B11" s="49" t="s">
        <v>65</v>
      </c>
      <c r="C11" s="9">
        <f>'Fane 10.1. Varige tillæg'!E16</f>
        <v>1654159.1142780001</v>
      </c>
      <c r="D11" s="8" t="s">
        <v>3</v>
      </c>
      <c r="E11" s="1"/>
    </row>
    <row r="12" spans="1:5" ht="17.100000000000001" customHeight="1" x14ac:dyDescent="0.25">
      <c r="A12" s="1"/>
      <c r="B12" s="49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9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9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9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9" t="s">
        <v>27</v>
      </c>
      <c r="C16" s="9">
        <f>SUM(C9:C15)*'Fane 15. Nøgletal'!C12</f>
        <v>5214137.4754103385</v>
      </c>
      <c r="D16" s="8" t="s">
        <v>3</v>
      </c>
      <c r="E16" s="1"/>
    </row>
    <row r="17" spans="1:5" ht="17.100000000000001" customHeight="1" x14ac:dyDescent="0.25">
      <c r="A17" s="1"/>
      <c r="B17" s="49" t="s">
        <v>10</v>
      </c>
      <c r="C17" s="9">
        <f>-SUM(C9:C16)*'Fane 5. Individuelt eff. krav'!G11</f>
        <v>-1713214.2745539679</v>
      </c>
      <c r="D17" s="8" t="s">
        <v>3</v>
      </c>
      <c r="E17" s="1"/>
    </row>
    <row r="18" spans="1:5" ht="17.100000000000001" customHeight="1" x14ac:dyDescent="0.25">
      <c r="A18" s="1"/>
      <c r="B18" s="49" t="s">
        <v>39</v>
      </c>
      <c r="C18" s="9">
        <f>-'Fane 4.1. Gen. krav - drift'!G28</f>
        <v>-2263629.6902050246</v>
      </c>
      <c r="D18" s="8" t="s">
        <v>3</v>
      </c>
      <c r="E18" s="1"/>
    </row>
    <row r="19" spans="1:5" ht="17.100000000000001" customHeight="1" x14ac:dyDescent="0.25">
      <c r="A19" s="1"/>
      <c r="B19" s="49" t="s">
        <v>40</v>
      </c>
      <c r="C19" s="9">
        <f>-'Fane 4.2. Gen. krav - anlæg'!G25</f>
        <v>-4667049.756901335</v>
      </c>
      <c r="D19" s="8" t="s">
        <v>3</v>
      </c>
      <c r="E19" s="1"/>
    </row>
    <row r="20" spans="1:5" ht="17.100000000000001" customHeight="1" x14ac:dyDescent="0.25">
      <c r="A20" s="1"/>
      <c r="B20" s="50" t="s">
        <v>29</v>
      </c>
      <c r="C20" s="10">
        <f>SUM(C9:C19)</f>
        <v>261247272.96239662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286572700.91750991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50" t="s">
        <v>145</v>
      </c>
      <c r="C24" s="10">
        <f>'Fane 11. Periodevise driftsomk.'!E12</f>
        <v>5227978.6625186242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9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9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0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-33401904.934839576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1387138.5352003518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521033186.14278591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A3+JT8G6Y7Dkrxkw27Duwbvg0SshKK1N1wW0IdVCdYTgjAWb1PNKaBfBBs0ryA5016irwn63k9ZwJBhfN2QW3A==" saltValue="3FknHwuPdNBemt7IDUI/9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5" t="s">
        <v>228</v>
      </c>
      <c r="C9" s="28">
        <v>1.2699999999999999E-2</v>
      </c>
      <c r="D9" s="1"/>
    </row>
    <row r="10" spans="1:4" x14ac:dyDescent="0.25">
      <c r="A10" s="1"/>
      <c r="B10" s="55" t="s">
        <v>229</v>
      </c>
      <c r="C10" s="28">
        <v>1.7500000000000002E-2</v>
      </c>
      <c r="D10" s="1"/>
    </row>
    <row r="11" spans="1:4" x14ac:dyDescent="0.25">
      <c r="A11" s="1"/>
      <c r="B11" s="55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5" t="s">
        <v>231</v>
      </c>
      <c r="C17" s="25">
        <v>9.1000000000000004E-3</v>
      </c>
      <c r="D17" s="1"/>
    </row>
    <row r="18" spans="1:4" x14ac:dyDescent="0.25">
      <c r="A18" s="1"/>
      <c r="B18" s="55" t="s">
        <v>232</v>
      </c>
      <c r="C18" s="25">
        <v>1.77E-2</v>
      </c>
      <c r="D18" s="1"/>
    </row>
    <row r="19" spans="1:4" x14ac:dyDescent="0.25">
      <c r="A19" s="1"/>
      <c r="B19" s="55" t="s">
        <v>233</v>
      </c>
      <c r="C19" s="25">
        <v>8.6999999999999994E-3</v>
      </c>
      <c r="D19" s="1"/>
    </row>
    <row r="20" spans="1:4" x14ac:dyDescent="0.25">
      <c r="A20" s="1"/>
      <c r="B20" s="55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5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aovvRJnCJjeyQHYLJFyCzA8AtDqqu2nkfcjncl1IepZpU/bHjkqwewrA5EIxPrsJNTHrzuIQGP1l2+XdzlXQ==" saltValue="QOrmklUspSiNYgWxqdhg6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261247272.96239662</v>
      </c>
      <c r="D9" s="8" t="s">
        <v>3</v>
      </c>
      <c r="E9" s="1"/>
    </row>
    <row r="10" spans="1:5" ht="15" customHeight="1" x14ac:dyDescent="0.25">
      <c r="A10" s="1"/>
      <c r="B10" s="49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9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5146571.2773592127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-1691013.9824587894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-2262058.7312000226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-4623835.3030183027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257816936.22307873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287247968.9082849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driftsomk.'!E18</f>
        <v>5330969.8421702404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-33401904.934839576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516993970.03869426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viCYMICHuAPWDR2GTzwbbMjl6aptoHIxspfJTQHPiB6/nF8GNLsCVoGstnVh0oHwvZaQhkPG1yTXOXw0wGlUQ==" saltValue="tztglZ//3dVVQZihKVbOm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257816936.22307873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5078993.6435946506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-1668809.9329200077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-2260488.8624405698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-4581020.9925067108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254385610.0788061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292550012.1111781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driftsomk.'!E24</f>
        <v>5435989.948060995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552371612.13804519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KKIJcKcDphOM4hyiqUoTvAjH7JPjSoWxoj3hvDLjusGDlh+31Ju3M9t/EjGRUTCXfdGpiU1DjwjYlg8Tvh99DA==" saltValue="xa8gabzqNTAGFB+tPw1W4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254385610.0788061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5011396.5185524803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-1646599.4791129872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-2258920.0831700363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-4538603.1202470148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250952883.91482857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298334321.49696833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50" t="s">
        <v>146</v>
      </c>
      <c r="C20" s="10">
        <f>'Fane 11. Periodevise driftsomk.'!E30</f>
        <v>5543078.950037797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9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9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0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554830284.36183476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DZ4OyflloZxxm1Bd/Gc84T+EdfPXbqhPIY8bbzwG1qwDmxXSZNHOVCQD5yveCCpG9K4AYFcKsobn88aJsFxNRQ==" saltValue="ipaGu/cXBB8UU2CpCL/MB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248902476.20192668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11438503.044499999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4549104.0349857677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-1690831.8779935718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-2168075.0238698749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-2767515.3859803537</v>
      </c>
      <c r="F19" s="8" t="s">
        <v>3</v>
      </c>
      <c r="G19" s="1"/>
    </row>
    <row r="20" spans="1:7" ht="15" customHeight="1" x14ac:dyDescent="0.25">
      <c r="A20" s="1"/>
      <c r="B20" s="50" t="s">
        <v>29</v>
      </c>
      <c r="C20" s="51"/>
      <c r="D20" s="52"/>
      <c r="E20" s="10">
        <f>SUM(E9:E19)</f>
        <v>258263660.99356863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5254357.79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-138626.4847913291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5115731.3052086709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286764636.30788261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-18304865.05573402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531839163.55092585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sw4HRcQhibKi7gP3ugVrfJv/ZPyhyy764/1WYy1vo4ciPxxjLmoMZ7B/IlZkoqXN4RhexHKCQoNBSEoMiSTwA==" saltValue="0uZk5JLF2j+CHWukm+d5Iw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109239873.53086534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5384141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2292480.2906173067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108818972.62195238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-0.21125968247652055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5163987.5100000007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2279659.1984138545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108403751.19349374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2168075.0238698749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108328518.99016546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4852965.5200857604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2263629.6902050246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113102936.56000112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2262058.7312000226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113024443.12202848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2260488.8624405698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112946004.1585018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2258920.0831700363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c/EDyfXgr2MnYOXfvacjGyHXLoohk31dkSS5K2H7sQ9kAYN1ajAJedceggKkbHgrGumCfaS/O/aCbHoLw5Efw==" saltValue="s6sgWj+8IK137aIUlotzy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6"/>
      <c r="C3" s="56"/>
      <c r="D3" s="56"/>
      <c r="E3" s="56"/>
      <c r="F3" s="56"/>
      <c r="G3" s="56"/>
      <c r="H3" s="56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153750234.8846961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1399127.1374507346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155017252.13282219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-4300955.2128643636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2667678.4554832536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150639469.28760287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11631813.745952047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2767515.3859803537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162645991.87023178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1686746.0488292768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4667049.756901335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162811102.21895429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4623835.3030183027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161303556.07417995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4581020.9925067108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159809969.02278221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4538603.1202470148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OTvu0F7HrFojHYwm4/prMLCLmoS2dRhqInhcwNNcUp4EmpGz+SC8uVdppldFN/JzH+HgPKUybZaMaNM/eF5pQ==" saltValue="+aXm2j/16f4Un0StA+ijvQ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1.5495446275550256E-2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6.3831452542422104E-3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6.3477967641657213E-3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a1TqnkMWwFyTYkStwEoZaLjw7y9FAuyTt2r45aM4/3WB/rqTZdxbkg7f4neqDfDY/Mg9kO4M6sUmRFU7NLF22A==" saltValue="eNkLia255ug3pynCe4uDZ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2019-10-14T09:49:00Z</dcterms:modified>
</cp:coreProperties>
</file>