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ønderborg Spildevandsforsyning AS (S09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3" i="11" l="1"/>
  <c r="E12" i="11"/>
  <c r="E11" i="11"/>
  <c r="E19" i="40" l="1"/>
  <c r="E16" i="40" l="1"/>
  <c r="E12" i="40"/>
  <c r="E14" i="11" l="1"/>
  <c r="E15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6" i="11" l="1"/>
  <c r="C10" i="37" s="1"/>
  <c r="C13" i="37" s="1"/>
  <c r="C14" i="37" s="1"/>
  <c r="C10" i="2" s="1"/>
  <c r="G16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6" i="11"/>
  <c r="E10" i="37" s="1"/>
  <c r="E13" i="37" s="1"/>
  <c r="E14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<sst xmlns="http://schemas.openxmlformats.org/spreadsheetml/2006/main" count="685" uniqueCount="270">
  <si>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</si>
  <si>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</si>
  <si>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</si>
  <si>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</si>
  <si>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</si>
  <si>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</si>
  <si>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</si>
  <si>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</si>
  <si>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</si>
  <si>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</si>
  <si>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</si>
  <si>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</si>
  <si>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</si>
  <si>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</si>
  <si>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</si>
  <si>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</si>
  <si>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</si>
  <si>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</si>
  <si>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</si>
  <si>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</si>
  <si>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</si>
  <si>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</si>
  <si>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</si>
  <si>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</si>
  <si>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</si>
  <si>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</si>
  <si>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</si>
  <si>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</si>
  <si>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</si>
  <si>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</si>
  <si>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</si>
  <si>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</si>
  <si>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</si>
  <si>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</si>
  <si>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</si>
  <si>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</si>
  <si>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</si>
  <si>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</si>
  <si>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</si>
  <si>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</si>
  <si>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</si>
  <si>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</si>
  <si>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</si>
  <si>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</si>
  <si>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</si>
  <si>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</si>
  <si>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</si>
  <si>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</si>
  <si>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</si>
  <si>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</si>
  <si>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</si>
  <si>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</si>
  <si>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</si>
  <si>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</si>
  <si>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</si>
  <si>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</si>
  <si>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</si>
  <si>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</si>
  <si>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</si>
  <si>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</si>
  <si>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</si>
  <si>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</si>
  <si>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</si>
  <si>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</si>
  <si>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</si>
  <si>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</si>
  <si>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</si>
  <si>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</si>
  <si>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</si>
  <si>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</si>
  <si>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</si>
  <si>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</si>
  <si>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</si>
  <si>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</si>
  <si>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</si>
  <si>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</si>
  <si>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</si>
  <si>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</si>
  <si>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</si>
  <si>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</si>
  <si>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</si>
  <si>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</si>
  <si>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</si>
  <si>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</si>
  <si>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</si>
  <si>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</si>
  <si>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</si>
  <si>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</si>
  <si>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</si>
  <si>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</si>
  <si>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</si>
  <si>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</si>
  <si>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</si>
  <si>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</si>
  <si>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</si>
  <si>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</si>
  <si>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</si>
  <si>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</si>
  <si>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</si>
  <si>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</si>
  <si>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</si>
  <si>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</si>
  <si>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</si>
  <si>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</si>
  <si>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</si>
  <si>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</si>
  <si>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</si>
  <si>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</si>
  <si>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</si>
  <si>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</si>
  <si>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</si>
  <si>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</si>
  <si>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</si>
  <si>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</si>
  <si>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</si>
  <si>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</si>
  <si>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</si>
  <si>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</si>
  <si>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</si>
  <si>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</si>
  <si>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</si>
  <si>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</si>
  <si>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</si>
  <si>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</si>
  <si>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</si>
  <si>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</si>
  <si>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</si>
  <si>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</si>
  <si>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</si>
  <si>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</si>
  <si>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</si>
  <si>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</si>
  <si>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</si>
  <si>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</si>
  <si>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</si>
  <si>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</si>
  <si>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</si>
  <si>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</si>
  <si>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</si>
  <si>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</si>
  <si>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</si>
  <si>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</si>
  <si>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</si>
  <si>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</si>
  <si>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</si>
  <si>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</si>
  <si>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</si>
  <si>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</si>
  <si>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</si>
  <si>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</si>
  <si>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</si>
  <si>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</si>
  <si>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</si>
  <si>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</si>
  <si>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</si>
  <si>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</si>
  <si>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</si>
  <si>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</si>
  <si>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</si>
  <si>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</si>
  <si>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</si>
  <si>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</si>
  <si>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</si>
  <si>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</si>
  <si>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</si>
  <si>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</si>
  <si>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</si>
  <si>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</si>
  <si>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</si>
  <si>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</si>
  <si>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</si>
  <si>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</si>
  <si>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</si>
  <si>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</si>
  <si>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</si>
  <si>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</si>
  <si>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</si>
  <si>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</si>
  <si>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</si>
  <si>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</si>
  <si>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</si>
  <si>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</si>
  <si>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</si>
  <si>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</si>
  <si>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</si>
  <si>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</si>
  <si>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</si>
  <si>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</si>
  <si>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</si>
  <si>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</si>
  <si>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</si>
  <si>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</si>
  <si>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</si>
  <si>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</si>
  <si>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</si>
  <si>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</si>
  <si>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</si>
  <si>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</si>
  <si>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</si>
  <si>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</si>
  <si>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</si>
  <si>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</si>
  <si>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</si>
  <si>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</si>
  <si>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</si>
  <si>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</si>
  <si>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</si>
  <si>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</si>
  <si>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</si>
  <si>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</si>
  <si>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</si>
  <si>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</si>
  <si>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</si>
  <si>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</si>
  <si>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</si>
  <si>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</si>
  <si>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</si>
  <si>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</si>
  <si>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</si>
  <si>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</si>
  <si>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</si>
  <si>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</si>
  <si>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</si>
  <si>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</si>
  <si>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</si>
  <si>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</si>
  <si>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</si>
  <si>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</si>
  <si>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</si>
  <si>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</si>
  <si>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</si>
  <si>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</si>
  <si>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</si>
  <si>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</si>
  <si>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</si>
  <si>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</si>
  <si>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</si>
  <si>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</si>
  <si>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</si>
  <si>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</si>
  <si>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</si>
  <si>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</si>
  <si>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</si>
  <si>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</si>
  <si>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</si>
  <si>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</si>
  <si>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</si>
  <si>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</si>
  <si>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</si>
  <si>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</si>
  <si>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</si>
  <si>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</si>
  <si>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</si>
  <si>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</si>
  <si>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</si>
  <si>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</si>
  <si>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</si>
  <si>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</si>
  <si>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</si>
  <si>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Byggemodninger og kloakering i "åbent land"</t>
  </si>
  <si>
    <t>Separatkloakeringer</t>
  </si>
  <si>
    <t>Ingen engangstillæg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</si>
  <si>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</si>
  <si>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</si>
  <si>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</si>
  <si>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</si>
  <si>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</si>
  <si>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Ledningsnet ≤ Ø 200 mm</t>
  </si>
  <si>
    <t>Pumpestationer i brønde (&lt; 6,25 m2), SRO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</si>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</sst>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1lSHRG+4gLmcCwd4dzYaj8vLZXd3/055G1hmY9rbIMoMjvDfNs1YwJybC8s6dgNPZ3OwthJj+9Pus114uL8uLQ==" saltValue="GqQlFGdY3NU58S3yENAEbQ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262</v>
      </c>
      <c r="C10" s="9">
        <v>1953630</v>
      </c>
      <c r="D10" s="14" t="s">
        <v>3</v>
      </c>
      <c r="E10" s="1"/>
      <c r="F10" s="1"/>
    </row>
    <row r="11" spans="1:6" x14ac:dyDescent="0.25">
      <c r="A11" s="1"/>
      <c r="B11" s="53" t="s">
        <v>263</v>
      </c>
      <c r="C11" s="9">
        <v>62944</v>
      </c>
      <c r="D11" s="14" t="s">
        <v>3</v>
      </c>
      <c r="E11" s="1"/>
      <c r="F11" s="1"/>
    </row>
    <row r="12" spans="1:6" ht="26.25" x14ac:dyDescent="0.25">
      <c r="A12" s="1"/>
      <c r="B12" s="35" t="s">
        <v>264</v>
      </c>
      <c r="C12" s="9">
        <v>415616</v>
      </c>
      <c r="D12" s="14" t="s">
        <v>3</v>
      </c>
      <c r="E12" s="1"/>
      <c r="F12" s="1"/>
    </row>
    <row r="13" spans="1:6" x14ac:dyDescent="0.25">
      <c r="A13" s="1"/>
      <c r="B13" s="53" t="s">
        <v>265</v>
      </c>
      <c r="C13" s="9">
        <v>330227</v>
      </c>
      <c r="D13" s="14" t="s">
        <v>3</v>
      </c>
      <c r="E13" s="1"/>
      <c r="F13" s="1"/>
    </row>
    <row r="14" spans="1:6" x14ac:dyDescent="0.25">
      <c r="A14" s="1"/>
      <c r="B14" s="53" t="s">
        <v>266</v>
      </c>
      <c r="C14" s="9">
        <v>34885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2797302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2908601.3037331803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4" t="s">
        <v>236</v>
      </c>
      <c r="C19" s="95"/>
      <c r="D19" s="96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4"/>
      <c r="C24" s="95"/>
      <c r="D24" s="96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4" t="s">
        <v>196</v>
      </c>
      <c r="C27" s="95"/>
      <c r="D27" s="96"/>
      <c r="E27" s="1"/>
      <c r="F27" s="1"/>
    </row>
    <row r="28" spans="1:6" x14ac:dyDescent="0.25">
      <c r="A28" s="1"/>
      <c r="B28" s="53" t="s">
        <v>197</v>
      </c>
      <c r="C28" s="9">
        <v>1536201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4"/>
      <c r="C32" s="95"/>
      <c r="D32" s="96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93hVdzCDgwiv4/o+1iDzKKHQwcWkmbim4WUgxRe2I0ks2gbYmvGlbjlIEjeUknO3MVQA0fcpnmWIz4WU8W7jA==" saltValue="1K5YsFK+l/nBGe1XN4u9J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177606718.94863558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124564543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53042175.948635578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181954593.07683679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132014133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49940460.076836795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v8BqXk2WmRaoqRQy36sFetsdJEsrvO5NVi/dvfu9ylwHOVsI5AwrKurgUhvk9iarHUTORL4aLqR4rrSgHK2HVw==" saltValue="8RO4x7TzKCKcSD60rhBMY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299011.32945425267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489083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190071.67054574733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-5484.6174420417519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13445.645168470801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203517.31571421813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eTPxdu5DVv7Qs4yncjGGlDq5x0hY1ZPA8+3w7XD63Cw8j8t010X7mk2QAB++FA2X4HKbuYrZbAkxQ/u01mlxw==" saltValue="DEPH+KnalJxZtBokNK4gM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267</v>
      </c>
      <c r="C10" s="56">
        <v>75</v>
      </c>
      <c r="D10" s="9">
        <v>2728995</v>
      </c>
      <c r="E10" s="9">
        <f>IFERROR(D10/C10,0)</f>
        <v>36386.6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5" t="s">
        <v>268</v>
      </c>
      <c r="C11" s="56">
        <v>10</v>
      </c>
      <c r="D11" s="9">
        <v>303222</v>
      </c>
      <c r="E11" s="9">
        <f t="shared" ref="E11:E13" si="0">IFERROR(D11/C11,0)</f>
        <v>30322.2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5" t="s">
        <v>267</v>
      </c>
      <c r="C12" s="56">
        <v>75</v>
      </c>
      <c r="D12" s="9">
        <v>5014864</v>
      </c>
      <c r="E12" s="9">
        <f t="shared" si="0"/>
        <v>66864.853333333333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5" t="s">
        <v>267</v>
      </c>
      <c r="C13" s="56">
        <v>75</v>
      </c>
      <c r="D13" s="9">
        <v>9240684</v>
      </c>
      <c r="E13" s="9">
        <f t="shared" si="0"/>
        <v>123209.12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5" t="s">
        <v>267</v>
      </c>
      <c r="C14" s="56">
        <v>75</v>
      </c>
      <c r="D14" s="9">
        <v>4948117</v>
      </c>
      <c r="E14" s="9">
        <f t="shared" ref="E14:E15" si="1">IFERROR(D14/C14,0)</f>
        <v>65974.893333333326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5" t="s">
        <v>267</v>
      </c>
      <c r="C15" s="56">
        <v>75</v>
      </c>
      <c r="D15" s="9">
        <v>3353882</v>
      </c>
      <c r="E15" s="9">
        <f t="shared" si="1"/>
        <v>44718.426666666666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94" t="s">
        <v>255</v>
      </c>
      <c r="C16" s="95"/>
      <c r="D16" s="96"/>
      <c r="E16" s="12">
        <f>SUM(E10:E15)</f>
        <v>367476.09333333327</v>
      </c>
      <c r="F16" s="12">
        <f>SUM(F10:F15)</f>
        <v>0</v>
      </c>
      <c r="G16" s="12">
        <f>SUM(G10:G15)</f>
        <v>0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</sheetData>
  <sheetProtection algorithmName="SHA-512" hashValue="dyj7LwJoDTAB1HzqDXk+KTRnotg+iz+rDYw8+qrFk9bYkNRGqLW2eg1upj/ELIq/VH7bWy6cYZjSWpUfjR7x0w==" saltValue="hE9hNSw9xn+/Bv0g4v4+IA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269</v>
      </c>
      <c r="C10" s="24">
        <f>'Fane 9. Anlægsprojekter'!F16</f>
        <v>0</v>
      </c>
      <c r="D10" s="14" t="s">
        <v>3</v>
      </c>
      <c r="E10" s="9">
        <f>SUM('Fane 9. Anlægsprojekter'!E16,'Fane 9. Anlægsprojekter'!G16)</f>
        <v>367476.09333333327</v>
      </c>
      <c r="F10" s="14" t="s">
        <v>3</v>
      </c>
      <c r="G10" s="1"/>
    </row>
    <row r="11" spans="1:7" x14ac:dyDescent="0.25">
      <c r="A11" s="1"/>
      <c r="B11" s="57" t="s">
        <v>259</v>
      </c>
      <c r="C11" s="24">
        <v>0</v>
      </c>
      <c r="D11" s="14" t="s">
        <v>3</v>
      </c>
      <c r="E11" s="9">
        <v>898319</v>
      </c>
      <c r="F11" s="14" t="s">
        <v>3</v>
      </c>
      <c r="G11" s="1"/>
    </row>
    <row r="12" spans="1:7" x14ac:dyDescent="0.25">
      <c r="A12" s="1"/>
      <c r="B12" s="27" t="s">
        <v>260</v>
      </c>
      <c r="C12" s="24">
        <v>0</v>
      </c>
      <c r="D12" s="14" t="s">
        <v>3</v>
      </c>
      <c r="E12" s="9">
        <v>3026988</v>
      </c>
      <c r="F12" s="14" t="s">
        <v>3</v>
      </c>
      <c r="G12" s="1"/>
    </row>
    <row r="13" spans="1:7" x14ac:dyDescent="0.25">
      <c r="A13" s="1"/>
      <c r="B13" s="40" t="s">
        <v>60</v>
      </c>
      <c r="C13" s="12">
        <f>SUM(C10:C12)</f>
        <v>0</v>
      </c>
      <c r="D13" s="13" t="s">
        <v>3</v>
      </c>
      <c r="E13" s="12">
        <f>SUM(E10:E12)</f>
        <v>4292783.0933333337</v>
      </c>
      <c r="F13" s="13" t="s">
        <v>3</v>
      </c>
      <c r="G13" s="1"/>
    </row>
    <row r="14" spans="1:7" x14ac:dyDescent="0.25">
      <c r="A14" s="1"/>
      <c r="B14" s="40" t="s">
        <v>70</v>
      </c>
      <c r="C14" s="12">
        <f>C13*(1+'Fane 15. Nøgletal'!C12)</f>
        <v>0</v>
      </c>
      <c r="D14" s="13" t="s">
        <v>3</v>
      </c>
      <c r="E14" s="12">
        <f>E13*(1+'Fane 15. Nøgletal'!C12)</f>
        <v>4377350.9202720011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JRNVp7+zejrgpcmK0fwsTQ1t31oxqB+oek/7SyIfWVohKXBODhYZSx/u5eQ51oDKgcVTFtOcqDil+F4VXSKrQ==" saltValue="7do3k5OnGGswtcTldtzBU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uNOTf89wOW3HOFH+8bOJfg8Bhps9BHofgcpNcfdeIzWnCboBc4KiFBBQZEn7NJn/vQN4zxlCn9DPSDEr5TVDFA==" saltValue="qfyWLu4xBLnMfIJVEMXIH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468670.70057202643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-9373.4140114405291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-9373.4140114405291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467825.48408327933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468670.70057202643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-9373.4140114405291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-9373.4140114405291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477041.6461197199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468670.70057202643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-9373.4140114405291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-9373.4140114405291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486439.36654827843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468670.70057202643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-9373.4140114405291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-9373.4140114405291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496022.22206927958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pUP/S3hH5CZz+0AW8ujmVAij+vFdLqE7UYfyWWkTqcumaOAPAqMKzlmfB7FzjKcqGC8qxpCJUvtM+RYydrynQ==" saltValue="EhOcFo5l07V0CJgP75DC1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5OQ8XNvTSVpGh/r2OxJrrG3qZCVK6RHSpo+k5t4iA/0HwnSVJ0MOZR5BYUiK+QUCabPAyr6dZki+WsNeeRtMw==" saltValue="ok2vJxK4og3Gvyz5NHoPS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hxFUyHFEGtF0aPBF2MC9ZfI+SxEtn+JZLvzafor7Z5cFDIxkc/UOe9S5hFGDZLsMZbUAF3nuqN9t7vEcXnx9A==" saltValue="a6qOPWfYGsbV0ROVdFJlp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-14631808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12595980.378306881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-2035827.6216931194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2035827.6216931194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XYoBTqpkRBZqEeEOP1fbF1jDheQUsA/bsF7e38GZA6kl8fg0ozGX866zfYavo1f3e8/1TcwYMyZ2hi9tcxP2A==" saltValue="QyItfh0XdskrKh3thTHWy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141545519.92236415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tillæg'!C14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tillæg'!E14</f>
        <v>4377350.9202720011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2874680.5555999316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-2975951.0279647214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-887014.26904303592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-3182841.5360358735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141751744.56519246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4444802.3037331803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467825.48408327933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2035827.6216931194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203517.31571421813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148903717.29041627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MUnrCp1trfsvTFvtrn/Xg0fYr9uVFJ/8JONQ1gYGn9EhXY6/d9q2XVhnj8G4ABn6uHSbW3H0qOhLGZdXeMeew==" saltValue="BEYgm/BnbDzBaZxenLfY/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XiEErxZp+yy9lxKsbrTZuHWOXgLDlebDchSvpAqDZQLed44TM8xlgEYYa2+tuGCU1gafIg9daCOBQowy67/eXw==" saltValue="mxEKotuTy9wf+bsNH+Ak4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141751744.56519246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2792509.3679342913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-2890885.0786625352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-886398.68114032014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-3153370.0784897795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137613600.09483409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2965900.7494167238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477041.6461197199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141056542.49037051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6apdTPoZSBbwSi5+Dm9k37jr4N58omnAnrYYri0xdr0o6WKYYjRhjpNtlvnUzNSl8EeLu75tGy0OfEKb8P4xKw==" saltValue="XQbWMHTaGQfovr5IZRci7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137613600.09483409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2710987.9218682316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-2806491.7603340466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-885783.52045560884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-3124171.5113154054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133508141.22459728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3024328.9941802337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486439.36654827843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137018909.58532578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81dPNXtJ4e9t57lkAJZ2AWsi3wtfyrx4siKJyg76h0xGZHMEqUUwgH4LducMp62OmStxA0/r4bx7+mJgg1QGg==" saltValue="VAplDL+eQ4Yypo7WQe2AL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133508141.22459728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2630110.382124566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-2722765.032134437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-885168.78669241269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-3095243.3076898106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129435074.48020518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3083908.2753655841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496022.22206927958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133015004.97764005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oFz5cb7BT7n7jTaxDFFwz1Dc5O6g73uDo3FWWRKWCeYbLpqRV9kS8WkyuJDpzgm1goRbi5zCO5BioHjhMBRBA==" saltValue="KZpMvfhVoBVXYCphUttc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144144822.31981546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597156.84449866659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2532626.3412687983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-2945492.1101116585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-887630.28446045145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-1895963.1886466683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141545519.92236415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467729.48750000005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-18709.179500000002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449020.30800000002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7405602.4577021385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-241520.81223458657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2035827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151194448.87583169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GKTKly3PgxMuaQ3Sb31xE526jSj1WezAje3wmYGH50lNJSwTlGJeWumXJXAKDWye6wFtbgxgD4+wN5OScrkcQ==" saltValue="RsVSwRHx4aGrHlBGLV448g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44655150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484960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902802.20000000007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44518013.886500001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0.11720650661736727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472896.35250000004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899818.2071241301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44381514.223022573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887630.28446045145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44350713.452151798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887014.26904303592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44319934.057016008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886398.68114032014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44289176.022780441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885783.52045560884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44258439.334620632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885168.78669241269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zZ6/IRWbycflt669U8jbdgmqWRXQOYThikSTyMkFG/4+hqdmZN/tgI+K27oi04JgXufb4CWdBa8ZYipRnWjmg==" saltValue="nKMCQIMG7UaCiBtEjGPfiQ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107075238.06309244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974384.66637414123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107957618.33116087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-1085053.9324935006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1891644.3898564123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106818086.10896516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607248.79517069401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1895963.1886466683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107608300.33828431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4463584.73340136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3182841.5360358735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111034157.69330209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3153370.0784897795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110006039.13082412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3124171.5113154054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108987440.41161305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3095243.3076898106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KCva8i8fGKLM3yNqrE1ZJljkIBhgzV7JdMiX4YzeWVAHLNvgdzMN6HhDMn+w/avJ1GTZJLPA20DBl1Nf7raWA==" saltValue="tkwlyNHdMWP2JDLIes0VqA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9.4605700825168611E-3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0.02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e1puqyYubxMT+jHvsSRAlqIOL9NYyaDUnt/jPy5OSBLtspcbRPJVHSqr2E0FqNUmmCqiXdkpV+1hVA6Bu5ISQ==" saltValue="qonOjbKr67wEHbrLaWdYx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2019-10-14T12:39:52Z</dcterms:modified>
</cp:coreProperties>
</file>