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øge Afløb AS (S059)\ØR2020\"/>
    </mc:Choice>
  </mc:AlternateContent>
  <bookViews>
    <workbookView xWindow="3105" yWindow="990" windowWidth="12735" windowHeight="4620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8" i="11" l="1"/>
  <c r="E17" i="11"/>
  <c r="E16" i="11"/>
  <c r="E15" i="11"/>
  <c r="E14" i="11"/>
  <c r="E13" i="11"/>
  <c r="E12" i="11"/>
  <c r="E11" i="11"/>
  <c r="E19" i="40" l="1"/>
  <c r="E16" i="40" l="1"/>
  <c r="E12" i="40"/>
  <c r="E19" i="11" l="1"/>
  <c r="E20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21" i="11" l="1"/>
  <c r="C10" i="37" s="1"/>
  <c r="C12" i="37" s="1"/>
  <c r="C13" i="37" s="1"/>
  <c r="C10" i="2" s="1"/>
  <c r="G21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21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<sst xmlns="http://schemas.openxmlformats.org/spreadsheetml/2006/main" count="690" uniqueCount="273">
  <si>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</si>
  <si>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</si>
  <si>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</si>
  <si>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</si>
  <si>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</si>
  <si>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</si>
  <si>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</si>
  <si>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</si>
  <si>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</si>
  <si>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</si>
  <si>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</si>
  <si>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</si>
  <si>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</si>
  <si>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</si>
  <si>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</si>
  <si>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</si>
  <si>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</si>
  <si>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</si>
  <si>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</si>
  <si>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</si>
  <si>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</si>
  <si>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</si>
  <si>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</si>
  <si>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</si>
  <si>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</si>
  <si>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</si>
  <si>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</si>
  <si>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</si>
  <si>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</si>
  <si>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</si>
  <si>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</si>
  <si>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</si>
  <si>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</si>
  <si>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</si>
  <si>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</si>
  <si>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</si>
  <si>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</si>
  <si>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</si>
  <si>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</si>
  <si>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</si>
  <si>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</si>
  <si>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</si>
  <si>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</si>
  <si>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</si>
  <si>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</si>
  <si>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</si>
  <si>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</si>
  <si>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</si>
  <si>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</si>
  <si>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</si>
  <si>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</si>
  <si>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</si>
  <si>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</si>
  <si>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</si>
  <si>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</si>
  <si>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</si>
  <si>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</si>
  <si>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</si>
  <si>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</si>
  <si>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</si>
  <si>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</si>
  <si>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</si>
  <si>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</si>
  <si>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</si>
  <si>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</si>
  <si>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</si>
  <si>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</si>
  <si>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</si>
  <si>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</si>
  <si>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</si>
  <si>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</si>
  <si>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</si>
  <si>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</si>
  <si>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</si>
  <si>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</si>
  <si>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</si>
  <si>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</si>
  <si>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</si>
  <si>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</si>
  <si>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</si>
  <si>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</si>
  <si>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</si>
  <si>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</si>
  <si>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</si>
  <si>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</si>
  <si>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</si>
  <si>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</si>
  <si>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</si>
  <si>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</si>
  <si>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</si>
  <si>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</si>
  <si>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</si>
  <si>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</si>
  <si>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</si>
  <si>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</si>
  <si>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</si>
  <si>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</si>
  <si>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</si>
  <si>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</si>
  <si>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</si>
  <si>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</si>
  <si>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</si>
  <si>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</si>
  <si>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</si>
  <si>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</si>
  <si>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</si>
  <si>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</si>
  <si>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</si>
  <si>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</si>
  <si>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</si>
  <si>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</si>
  <si>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</si>
  <si>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</si>
  <si>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</si>
  <si>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</si>
  <si>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</si>
  <si>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</si>
  <si>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</si>
  <si>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</si>
  <si>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</si>
  <si>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</si>
  <si>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</si>
  <si>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</si>
  <si>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</si>
  <si>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</si>
  <si>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</si>
  <si>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</si>
  <si>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</si>
  <si>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</si>
  <si>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</si>
  <si>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</si>
  <si>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</si>
  <si>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</si>
  <si>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</si>
  <si>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</si>
  <si>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</si>
  <si>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</si>
  <si>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</si>
  <si>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</si>
  <si>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</si>
  <si>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</si>
  <si>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</si>
  <si>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</si>
  <si>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</si>
  <si>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</si>
  <si>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</si>
  <si>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</si>
  <si>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</si>
  <si>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</si>
  <si>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</si>
  <si>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</si>
  <si>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</si>
  <si>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</si>
  <si>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</si>
  <si>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</si>
  <si>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</si>
  <si>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</si>
  <si>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</si>
  <si>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</si>
  <si>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</si>
  <si>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</si>
  <si>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</si>
  <si>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</si>
  <si>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</si>
  <si>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</si>
  <si>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</si>
  <si>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</si>
  <si>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</si>
  <si>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</si>
  <si>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</si>
  <si>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</si>
  <si>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</si>
  <si>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</si>
  <si>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</si>
  <si>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</si>
  <si>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</si>
  <si>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</si>
  <si>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</si>
  <si>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</si>
  <si>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</si>
  <si>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</si>
  <si>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</si>
  <si>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</si>
  <si>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</si>
  <si>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</si>
  <si>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</si>
  <si>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</si>
  <si>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</si>
  <si>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</si>
  <si>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</si>
  <si>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</si>
  <si>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</si>
  <si>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</si>
  <si>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</si>
  <si>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</si>
  <si>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</si>
  <si>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</si>
  <si>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</si>
  <si>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</si>
  <si>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</si>
  <si>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</si>
  <si>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</si>
  <si>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</si>
  <si>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</si>
  <si>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</si>
  <si>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</si>
  <si>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</si>
  <si>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</si>
  <si>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</si>
  <si>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</si>
  <si>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</si>
  <si>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</si>
  <si>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</si>
  <si>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</si>
  <si>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</si>
  <si>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</si>
  <si>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</si>
  <si>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</si>
  <si>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</si>
  <si>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</si>
  <si>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</si>
  <si>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</si>
  <si>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</si>
  <si>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</si>
  <si>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</si>
  <si>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</si>
  <si>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</si>
  <si>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</si>
  <si>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</si>
  <si>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</si>
  <si>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</si>
  <si>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</si>
  <si>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</si>
  <si>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</si>
  <si>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</si>
  <si>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</si>
  <si>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</si>
  <si>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</si>
  <si>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</si>
  <si>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</si>
  <si>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</si>
  <si>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</si>
  <si>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</si>
  <si>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</si>
  <si>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</si>
  <si>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</si>
  <si>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</si>
  <si>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</si>
  <si>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</si>
  <si>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</si>
  <si>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</si>
  <si>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</si>
  <si>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</si>
  <si>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</si>
  <si>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</si>
  <si>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</si>
  <si>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</si>
  <si>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</si>
  <si>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</si>
  <si>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</si>
  <si>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</si>
  <si>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</si>
  <si>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</si>
  <si>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Ø 200 mm &lt; Ledningsnet ≤ Ø 500 mm</t>
  </si>
  <si>
    <t>Installationer "mekaniske riste og SRO" Miljøklasse A. (7-20 m2) - SRO</t>
  </si>
  <si>
    <t>Brønde</t>
  </si>
  <si>
    <t>Pumpestationer i brønde (&lt; 6,25 m2), SRO</t>
  </si>
  <si>
    <t>Pumpestationer i brønde (&lt; 6,25 m2), Mek/EL</t>
  </si>
  <si>
    <t>Strømpeforing Ø 200 mm &lt; Ledningsnet ≤ Ø 500 mm</t>
  </si>
  <si>
    <t>Anlægsprojekter igangsat senest 1. marts 2016</t>
  </si>
  <si>
    <t>Byggemodninger</t>
  </si>
  <si>
    <t>Ingen engangstillæg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</si>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</sst>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mzPe828Xt7HywwoZ4pse8Bg5xfovrokKeJbio38kVuHOiUMy5YQ4dT9YNcyIWZyoe7gKVFQ9om7YllbMbg2Zw==" saltValue="GHHrJ+IphPZn3H4YmOl0OQ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1651394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53602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174625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468849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2348470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2441911.1357223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4" t="s">
        <v>236</v>
      </c>
      <c r="C18" s="95"/>
      <c r="D18" s="96"/>
      <c r="E18" s="1"/>
      <c r="F18" s="1"/>
    </row>
    <row r="19" spans="1:6" x14ac:dyDescent="0.25">
      <c r="A19" s="1"/>
      <c r="B19" s="53" t="s">
        <v>197</v>
      </c>
      <c r="C19" s="9">
        <v>157230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157230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157230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157230</v>
      </c>
      <c r="D22" s="14" t="s">
        <v>3</v>
      </c>
      <c r="E22" s="1"/>
      <c r="F22" s="1"/>
    </row>
    <row r="23" spans="1:6" x14ac:dyDescent="0.25">
      <c r="A23" s="1"/>
      <c r="B23" s="94"/>
      <c r="C23" s="95"/>
      <c r="D23" s="9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4" t="s">
        <v>196</v>
      </c>
      <c r="C26" s="95"/>
      <c r="D26" s="96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4"/>
      <c r="C31" s="95"/>
      <c r="D31" s="9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xjWuUI67O9HsWBW0YU21cHRpMZEDrvjSyP8fXNoZbzNUfEz2cceo3oC3/OhVujAJXWYfEIJRi0ewRBtU3Xcikg==" saltValue="mSEBGfsFnRtKllQppVrGJ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119375466.58788024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113107334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6268132.5878802389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122022322.33940199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129498034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-7475711.6605980098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-1207579.0727177709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-603789.53635888547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+EZ54K9NtZvVL8ILWQloCCLSrXfwL74KxzP7sMEHbFNdSpkqpVMHnZ8+lM9F1Jls3jRSUynmRgy52JFRnbrpNA==" saltValue="N3LVBOhfdJBPqckal2AOpw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220804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110402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-110402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1163.3004041172317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-109238.69959588276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Pz5SNrjUR5LDQ6JrzXhEQXc9SBZLmxys+OTVNutMCplwUkv2EyipCpsj0TUcdlVyaKrx7gECfoxb6m1hIFs/w==" saltValue="b32A90lyIqeGVZ24mfRRm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5" t="s">
        <v>263</v>
      </c>
      <c r="C10" s="56">
        <v>75</v>
      </c>
      <c r="D10" s="9">
        <v>139437</v>
      </c>
      <c r="E10" s="9">
        <f>IFERROR(D10/C10,0)</f>
        <v>1859.16</v>
      </c>
      <c r="F10" s="9">
        <v>0</v>
      </c>
      <c r="G10" s="9">
        <v>1707</v>
      </c>
      <c r="H10" s="14" t="s">
        <v>3</v>
      </c>
      <c r="I10" s="1"/>
    </row>
    <row r="11" spans="1:9" ht="39" x14ac:dyDescent="0.25">
      <c r="A11" s="1"/>
      <c r="B11" s="55" t="s">
        <v>264</v>
      </c>
      <c r="C11" s="56">
        <v>10</v>
      </c>
      <c r="D11" s="9">
        <v>14183</v>
      </c>
      <c r="E11" s="9">
        <f t="shared" ref="E11:E18" si="0">IFERROR(D11/C11,0)</f>
        <v>1418.3</v>
      </c>
      <c r="F11" s="9">
        <v>0</v>
      </c>
      <c r="G11" s="9">
        <v>174</v>
      </c>
      <c r="H11" s="14" t="s">
        <v>3</v>
      </c>
      <c r="I11" s="1"/>
    </row>
    <row r="12" spans="1:9" x14ac:dyDescent="0.25">
      <c r="A12" s="1"/>
      <c r="B12" s="55" t="s">
        <v>265</v>
      </c>
      <c r="C12" s="56">
        <v>75</v>
      </c>
      <c r="D12" s="9">
        <v>73458</v>
      </c>
      <c r="E12" s="9">
        <f t="shared" si="0"/>
        <v>979.44</v>
      </c>
      <c r="F12" s="9">
        <v>0</v>
      </c>
      <c r="G12" s="9">
        <v>899</v>
      </c>
      <c r="H12" s="14" t="s">
        <v>3</v>
      </c>
      <c r="I12" s="1"/>
    </row>
    <row r="13" spans="1:9" ht="26.25" x14ac:dyDescent="0.25">
      <c r="A13" s="1"/>
      <c r="B13" s="55" t="s">
        <v>263</v>
      </c>
      <c r="C13" s="56">
        <v>75</v>
      </c>
      <c r="D13" s="9">
        <v>46753928</v>
      </c>
      <c r="E13" s="9">
        <f t="shared" si="0"/>
        <v>623385.70666666667</v>
      </c>
      <c r="F13" s="9">
        <v>0</v>
      </c>
      <c r="G13" s="9">
        <v>572202</v>
      </c>
      <c r="H13" s="14" t="s">
        <v>3</v>
      </c>
      <c r="I13" s="1"/>
    </row>
    <row r="14" spans="1:9" ht="26.25" x14ac:dyDescent="0.25">
      <c r="A14" s="1"/>
      <c r="B14" s="55" t="s">
        <v>266</v>
      </c>
      <c r="C14" s="56">
        <v>10</v>
      </c>
      <c r="D14" s="9">
        <v>136553</v>
      </c>
      <c r="E14" s="9">
        <f t="shared" si="0"/>
        <v>13655.3</v>
      </c>
      <c r="F14" s="9">
        <v>0</v>
      </c>
      <c r="G14" s="9">
        <v>1671</v>
      </c>
      <c r="H14" s="14" t="s">
        <v>3</v>
      </c>
      <c r="I14" s="1"/>
    </row>
    <row r="15" spans="1:9" ht="39" x14ac:dyDescent="0.25">
      <c r="A15" s="1"/>
      <c r="B15" s="55" t="s">
        <v>264</v>
      </c>
      <c r="C15" s="56">
        <v>10</v>
      </c>
      <c r="D15" s="9">
        <v>79553</v>
      </c>
      <c r="E15" s="9">
        <f t="shared" si="0"/>
        <v>7955.3</v>
      </c>
      <c r="F15" s="9">
        <v>0</v>
      </c>
      <c r="G15" s="9">
        <v>974</v>
      </c>
      <c r="H15" s="14" t="s">
        <v>3</v>
      </c>
      <c r="I15" s="1"/>
    </row>
    <row r="16" spans="1:9" x14ac:dyDescent="0.25">
      <c r="A16" s="1"/>
      <c r="B16" s="55" t="s">
        <v>265</v>
      </c>
      <c r="C16" s="56">
        <v>75</v>
      </c>
      <c r="D16" s="9">
        <v>105490</v>
      </c>
      <c r="E16" s="9">
        <f t="shared" si="0"/>
        <v>1406.5333333333333</v>
      </c>
      <c r="F16" s="9">
        <v>0</v>
      </c>
      <c r="G16" s="9">
        <v>1291</v>
      </c>
      <c r="H16" s="14" t="s">
        <v>3</v>
      </c>
      <c r="I16" s="1"/>
    </row>
    <row r="17" spans="1:9" ht="26.25" x14ac:dyDescent="0.25">
      <c r="A17" s="1"/>
      <c r="B17" s="55" t="s">
        <v>263</v>
      </c>
      <c r="C17" s="56">
        <v>75</v>
      </c>
      <c r="D17" s="9">
        <v>12868408</v>
      </c>
      <c r="E17" s="9">
        <f t="shared" si="0"/>
        <v>171578.77333333335</v>
      </c>
      <c r="F17" s="9">
        <v>0</v>
      </c>
      <c r="G17" s="9">
        <v>157491</v>
      </c>
      <c r="H17" s="14" t="s">
        <v>3</v>
      </c>
      <c r="I17" s="1"/>
    </row>
    <row r="18" spans="1:9" ht="26.25" x14ac:dyDescent="0.25">
      <c r="A18" s="1"/>
      <c r="B18" s="55" t="s">
        <v>267</v>
      </c>
      <c r="C18" s="56">
        <v>20</v>
      </c>
      <c r="D18" s="9">
        <v>817709</v>
      </c>
      <c r="E18" s="9">
        <f t="shared" si="0"/>
        <v>40885.449999999997</v>
      </c>
      <c r="F18" s="9">
        <v>0</v>
      </c>
      <c r="G18" s="9">
        <v>10008</v>
      </c>
      <c r="H18" s="14" t="s">
        <v>3</v>
      </c>
      <c r="I18" s="1"/>
    </row>
    <row r="19" spans="1:9" ht="26.25" x14ac:dyDescent="0.25">
      <c r="A19" s="1"/>
      <c r="B19" s="55" t="s">
        <v>266</v>
      </c>
      <c r="C19" s="56">
        <v>10</v>
      </c>
      <c r="D19" s="9">
        <v>3558</v>
      </c>
      <c r="E19" s="9">
        <f t="shared" ref="E19:E20" si="1">IFERROR(D19/C19,0)</f>
        <v>355.8</v>
      </c>
      <c r="F19" s="9">
        <v>0</v>
      </c>
      <c r="G19" s="9">
        <v>44</v>
      </c>
      <c r="H19" s="14" t="s">
        <v>3</v>
      </c>
      <c r="I19" s="1"/>
    </row>
    <row r="20" spans="1:9" ht="26.25" x14ac:dyDescent="0.25">
      <c r="A20" s="1"/>
      <c r="B20" s="55" t="s">
        <v>268</v>
      </c>
      <c r="C20" s="56">
        <v>50</v>
      </c>
      <c r="D20" s="9">
        <v>2156985</v>
      </c>
      <c r="E20" s="9">
        <f t="shared" si="1"/>
        <v>43139.7</v>
      </c>
      <c r="F20" s="9">
        <v>0</v>
      </c>
      <c r="G20" s="9">
        <v>26398</v>
      </c>
      <c r="H20" s="14" t="s">
        <v>3</v>
      </c>
      <c r="I20" s="1"/>
    </row>
    <row r="21" spans="1:9" x14ac:dyDescent="0.25">
      <c r="A21" s="1"/>
      <c r="B21" s="94" t="s">
        <v>255</v>
      </c>
      <c r="C21" s="95"/>
      <c r="D21" s="96"/>
      <c r="E21" s="12">
        <f>SUM(E10:E20)</f>
        <v>906619.46333333338</v>
      </c>
      <c r="F21" s="12">
        <f>SUM(F10:F20)</f>
        <v>0</v>
      </c>
      <c r="G21" s="12">
        <f>SUM(G10:G20)</f>
        <v>772859</v>
      </c>
      <c r="H21" s="13" t="s">
        <v>3</v>
      </c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57GyopAAPK3WkRn2xu1IXLSW46J9uMMPJ0xMmJJ0Sn4dk7Naj7IWySmfIaTn1ZHU0g917Y8OCZJ8uveWMQs3xg==" saltValue="nLrAG28U7GKZmW97iJckog==" spinCount="100000" sheet="1" objects="1" scenarios="1"/>
  <mergeCells count="3">
    <mergeCell ref="B3:H4"/>
    <mergeCell ref="B21:D2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269</v>
      </c>
      <c r="C10" s="24">
        <f>'Fane 9. Anlægsprojekter'!F21</f>
        <v>0</v>
      </c>
      <c r="D10" s="14" t="s">
        <v>3</v>
      </c>
      <c r="E10" s="9">
        <f>SUM('Fane 9. Anlægsprojekter'!E21,'Fane 9. Anlægsprojekter'!G21)</f>
        <v>1679478.4633333334</v>
      </c>
      <c r="F10" s="14" t="s">
        <v>3</v>
      </c>
      <c r="G10" s="1"/>
    </row>
    <row r="11" spans="1:7" x14ac:dyDescent="0.25">
      <c r="A11" s="1"/>
      <c r="B11" s="57" t="s">
        <v>270</v>
      </c>
      <c r="C11" s="24">
        <v>0</v>
      </c>
      <c r="D11" s="14" t="s">
        <v>3</v>
      </c>
      <c r="E11" s="9">
        <v>374235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2053713.4633333334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2094171.6185610001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LcmPySFrs4NhCtNmug+JnlDjCtLkuSKWlrWXcqa0/v4tiw41MOIG1Zr/ZARrqOJRr0+T1fdKboE357vfV7Zi9A==" saltValue="K5MwOdK9CJibJAaDUcvms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271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271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271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4oTTvJWn4laWKdCKrRLswlxZ0yQymEW9ytcks9BuUwspFk6K91FfuHa2pTXyca89XuzzEdRwv0/fefRN1s4rg==" saltValue="56AxRusSGJzE53UVokRoB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d+gy2DEhZeBPeH/hLNiZO6HNfTCyLWqIqbVgIN10JnhSTbpFd0Fy/4OrCJAl4E434wEOgOvP3CL1NdtOntZLA==" saltValue="ZHtWusfip+ZLehM8evkRU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euF9bVV/dNvLjOOEmoAldHYHb5/V+qaYa81UTod71CX0GYFn3cak1h9X6U61/TLC7hQDqEuuazOyGyVi2n5zA==" saltValue="oUVvLeezLUTBurVbqOR8p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IpDuPJOi8Li59MLxbmpYhy7zOtjWvT+t73gLQxY9BIL4Kv8jdk6Dby71diN73H/g4Va2gd2bi1snqUb04MgNw==" saltValue="kBWv8v9pSjQNsNBsaV7xB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-2895086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2895089.5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3.5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6hCtLc6v0GgmmFWV75JWngtz5c7nJfmd7NYOe/E5mywmhrD1HWD/d6hka1VHMuEC5JcnhxAtoerkLxcwjxnHQ==" saltValue="HuRrgT2LfadOtkPSZfU8g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104228572.77303724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tillæg'!E13</f>
        <v>2094171.6185610001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2094558.0645144852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-2168346.0491222544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-672553.73712539184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-2287352.3588622427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103289050.31100284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2599141.1357223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-603789.53635888547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-109238.69959588276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105175163.21077037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sJthV48kAllh8llOIO5kdASIC2UQ1ILQxJITqxl4Mok63sNTI/hVu7LaGJqs3v4he3u0/zn1uBilD7HZoOuJQ==" saltValue="v0oBIzvNAFdKBRIVHNy05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leER4olkWYx5RQYUsHGT+fVE7PUFAcepxCB5z+z6DQKfkF9VNZ8eq1gUZGxv34bcLpLTCNdoZ0UCf+13obd+NQ==" saltValue="p0EpgcfG4x0etj30vhOeO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103289050.31100284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2034794.2911267558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-2106476.8920425917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-672086.98483182688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-2266172.6654424057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100279108.05981277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2647246.7850960293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-603789.53635888547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102322565.30854991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DZL15esIyhPwWVQJr/Cw0JalCYbMy4ulPsQiWAaY6PGnOZiLTBIiOKuqmN34JjwtRs8CqZrbLxBrJE3PHguqw==" saltValue="ulkz5opcBgj8ITqjIWS61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100279108.05981277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1975498.4287783115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-2045092.1297718214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-671620.55646435346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-2245189.0849701948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97292704.717384696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2696300.1157624214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99989004.833147123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FrqpA6Wxbg/ZgT+CGxW55cKvcLCgzwC3WMhz/V/gVKaUUYMVRYMO8tbpM4gjM3Pffsdy0F6uMLHwkmrAzLFlg==" saltValue="4xhflJERPZhNF4vU0xEab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272</v>
      </c>
      <c r="C9" s="7">
        <f>'Fane 2.3. Økonomisk ramme 2022'!C16</f>
        <v>97292704.717384696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1916666.2829324785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-1984187.4200063434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-671154.45179816743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-2224399.8015416954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94329629.32697095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2746319.7970429407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97075949.124013886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DItNNZeJwPfcHYbJE5NCezk/v+8YzJ60jJLojZ7YoSBkOclfbPn2YMps/39Ro6oahyyH6Muj86cyYA4Mm4qyg==" saltValue="2rnzjHLs/vBL/guv1dcH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104859073.32560645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1716759.0532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1864047.0111971931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-2168797.587800073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-673020.81357000931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-1369488.2155963371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104228572.77303724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3816779.3491980294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-35292.083902996754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0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108010060.03833227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bN3wlAJ6bUVzzWU6io4ialArMd4KVVanb3eLHTf/kPCxhEG8MRkzCStnnc/r021xhaLXZMaxglwfQvmYr71ew==" saltValue="H/ELiE8f2KWtotQpoABV6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33843674.729208961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676873.49458417925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33747220.256230719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674944.40512461436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33651040.678500466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673020.81357000931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33627686.856269591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672553.73712539184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33604349.241591342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672086.98483182688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33581027.823217675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671620.55646435346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33557722.589908369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671154.45179816743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nECwMU9YDj5zybmkDf63ZfWLQn7b3H1KAalSeQH7GRBH3NWzqMjWbq19e5QuXZXsvzfJidJhwxqVoRy5WJ4ag==" saltValue="1w/uvm/sAY3RuPGkQcv21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75586850.783497468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687840.34212982701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76209743.124091581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343403.95279499952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1354990.7032608925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76514124.110164136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1745772.2811990797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1369488.2155963371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78405149.216829494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2135426.7994466517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2287352.3588622427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79794812.163464978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2266172.6654424057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79055953.696133614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2245189.0849701948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78323936.674003348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2224399.8015416954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f9T7LKDL+5lQpxuFduRsjjVno9vf7SpK4xFGc9yGr3Dtvm39kgx6ieiS5nE+79IZolSuMoZEeX2XLFQAYQKSg==" saltValue="lshlr4SdED9j1p+mJ9li5A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1.1059435181862561E-2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0.02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1xT87KA4kI5H9cl0hSdAdGPJvIAZxzfTHAzLEozO0/8PUo4LcqLVLyWkr4R+vY6T9yFzqh2jiphqeTqPQ88UQ==" saltValue="NYtOhFlSe7RXPkLK/G3xj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2019-10-14T12:40:58Z</dcterms:modified>
</cp:coreProperties>
</file>