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FS Spildevand AS (S07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2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3" i="11" l="1"/>
  <c r="C10" i="37" s="1"/>
  <c r="C13" i="37" s="1"/>
  <c r="C14" i="37" s="1"/>
  <c r="C10" i="2" s="1"/>
  <c r="G13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3" i="11"/>
  <c r="E10" i="37" s="1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<sst xmlns="http://schemas.openxmlformats.org/spreadsheetml/2006/main" count="679" uniqueCount="271">
  <si>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</si>
  <si>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</si>
  <si>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</si>
  <si>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</si>
  <si>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</si>
  <si>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</si>
  <si>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</si>
  <si>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</si>
  <si>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</si>
  <si>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</si>
  <si>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</si>
  <si>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</si>
  <si>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</si>
  <si>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</si>
  <si>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</si>
  <si>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</si>
  <si>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</si>
  <si>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</si>
  <si>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</si>
  <si>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</si>
  <si>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</si>
  <si>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</si>
  <si>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</si>
  <si>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</si>
  <si>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</si>
  <si>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</si>
  <si>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</si>
  <si>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</si>
  <si>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</si>
  <si>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</si>
  <si>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</si>
  <si>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</si>
  <si>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</si>
  <si>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</si>
  <si>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</si>
  <si>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</si>
  <si>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</si>
  <si>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</si>
  <si>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</si>
  <si>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</si>
  <si>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</si>
  <si>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</si>
  <si>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</si>
  <si>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</si>
  <si>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</si>
  <si>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</si>
  <si>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</si>
  <si>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</si>
  <si>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</si>
  <si>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</si>
  <si>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</si>
  <si>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</si>
  <si>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</si>
  <si>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</si>
  <si>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</si>
  <si>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</si>
  <si>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</si>
  <si>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</si>
  <si>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</si>
  <si>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</si>
  <si>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</si>
  <si>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</si>
  <si>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</si>
  <si>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</si>
  <si>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</si>
  <si>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</si>
  <si>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</si>
  <si>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</si>
  <si>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</si>
  <si>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</si>
  <si>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</si>
  <si>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</si>
  <si>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</si>
  <si>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</si>
  <si>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</si>
  <si>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</si>
  <si>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</si>
  <si>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</si>
  <si>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</si>
  <si>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</si>
  <si>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</si>
  <si>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</si>
  <si>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</si>
  <si>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</si>
  <si>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</si>
  <si>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</si>
  <si>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</si>
  <si>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</si>
  <si>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</si>
  <si>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</si>
  <si>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</si>
  <si>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</si>
  <si>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</si>
  <si>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</si>
  <si>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</si>
  <si>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</si>
  <si>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</si>
  <si>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</si>
  <si>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</si>
  <si>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</si>
  <si>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</si>
  <si>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</si>
  <si>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</si>
  <si>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</si>
  <si>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</si>
  <si>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</si>
  <si>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</si>
  <si>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</si>
  <si>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</si>
  <si>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</si>
  <si>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</si>
  <si>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</si>
  <si>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</si>
  <si>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</si>
  <si>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</si>
  <si>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</si>
  <si>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</si>
  <si>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</si>
  <si>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</si>
  <si>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</si>
  <si>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</si>
  <si>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</si>
  <si>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</si>
  <si>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</si>
  <si>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</si>
  <si>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</si>
  <si>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</si>
  <si>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</si>
  <si>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</si>
  <si>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</si>
  <si>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</si>
  <si>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</si>
  <si>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</si>
  <si>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</si>
  <si>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</si>
  <si>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</si>
  <si>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</si>
  <si>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</si>
  <si>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</si>
  <si>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</si>
  <si>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</si>
  <si>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</si>
  <si>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</si>
  <si>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</si>
  <si>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</si>
  <si>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</si>
  <si>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</si>
  <si>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</si>
  <si>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</si>
  <si>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</si>
  <si>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</si>
  <si>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</si>
  <si>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</si>
  <si>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</si>
  <si>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</si>
  <si>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</si>
  <si>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</si>
  <si>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</si>
  <si>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</si>
  <si>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</si>
  <si>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</si>
  <si>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</si>
  <si>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</si>
  <si>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</si>
  <si>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</si>
  <si>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</si>
  <si>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</si>
  <si>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</si>
  <si>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</si>
  <si>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</si>
  <si>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</si>
  <si>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</si>
  <si>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</si>
  <si>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</si>
  <si>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</si>
  <si>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</si>
  <si>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</si>
  <si>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</si>
  <si>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</si>
  <si>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</si>
  <si>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</si>
  <si>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</si>
  <si>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</si>
  <si>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</si>
  <si>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</si>
  <si>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</si>
  <si>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</si>
  <si>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</si>
  <si>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</si>
  <si>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</si>
  <si>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</si>
  <si>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</si>
  <si>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</si>
  <si>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</si>
  <si>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</si>
  <si>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</si>
  <si>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</si>
  <si>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</si>
  <si>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</si>
  <si>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</si>
  <si>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</si>
  <si>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</si>
  <si>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</si>
  <si>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</si>
  <si>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</si>
  <si>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</si>
  <si>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</si>
  <si>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</si>
  <si>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</si>
  <si>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</si>
  <si>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</si>
  <si>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</si>
  <si>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</si>
  <si>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</si>
  <si>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</si>
  <si>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</si>
  <si>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</si>
  <si>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</si>
  <si>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</si>
  <si>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</si>
  <si>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</si>
  <si>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</si>
  <si>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</si>
  <si>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</si>
  <si>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</si>
  <si>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</si>
  <si>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</si>
  <si>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</si>
  <si>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</si>
  <si>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</si>
  <si>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</si>
  <si>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</si>
  <si>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</si>
  <si>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</si>
  <si>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</si>
  <si>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</si>
  <si>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</si>
  <si>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</si>
  <si>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</si>
  <si>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</si>
  <si>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</si>
  <si>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</si>
  <si>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</si>
  <si>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</si>
  <si>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</si>
  <si>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</si>
  <si>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</si>
  <si>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</si>
  <si>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</si>
  <si>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</si>
  <si>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</si>
  <si>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</si>
  <si>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</si>
  <si>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</si>
  <si>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</si>
  <si>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</si>
  <si>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</si>
  <si>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</si>
  <si>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</si>
  <si>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</si>
  <si>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</si>
  <si>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</si>
  <si>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</si>
  <si>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</si>
  <si>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Udvidelse af område, Sommerbyen</t>
  </si>
  <si>
    <t>Håndteret vandmængde</t>
  </si>
  <si>
    <t>Ingen engangstillæg</t>
  </si>
  <si>
    <t>Ø 200 mm &lt; Ledningsnet ≤ Ø 500 mm</t>
  </si>
  <si>
    <t>Ø 800 mm &lt; Ledningsnet ≤ Ø 1000 mm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</si>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</sst>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7Km3ev+XqF0yzN8eHpzgOj4SGXJ/VCXCp8+JFZb4rrTartL3+8hH80fg5y1JdDNc+7CS4Wffu/KiqRIfEFJybw==" saltValue="oMBmaHG1fLw8JLqka5PzYQ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5" t="s">
        <v>259</v>
      </c>
      <c r="C10" s="9">
        <v>1964947</v>
      </c>
      <c r="D10" s="14" t="s">
        <v>3</v>
      </c>
      <c r="E10" s="1"/>
      <c r="F10" s="1"/>
    </row>
    <row r="11" spans="1:6" x14ac:dyDescent="0.25">
      <c r="A11" s="1"/>
      <c r="B11" s="55" t="s">
        <v>260</v>
      </c>
      <c r="C11" s="9">
        <v>41737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556958</v>
      </c>
      <c r="D12" s="14" t="s">
        <v>3</v>
      </c>
      <c r="E12" s="1"/>
      <c r="F12" s="1"/>
    </row>
    <row r="13" spans="1:6" x14ac:dyDescent="0.25">
      <c r="A13" s="1"/>
      <c r="B13" s="55" t="s">
        <v>262</v>
      </c>
      <c r="C13" s="9">
        <v>167772</v>
      </c>
      <c r="D13" s="14" t="s">
        <v>3</v>
      </c>
      <c r="E13" s="1"/>
      <c r="F13" s="1"/>
    </row>
    <row r="14" spans="1:6" x14ac:dyDescent="0.25">
      <c r="A14" s="1"/>
      <c r="B14" s="55" t="s">
        <v>263</v>
      </c>
      <c r="C14" s="9">
        <v>96110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2827524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2940025.7793891602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4" t="s">
        <v>236</v>
      </c>
      <c r="C19" s="85"/>
      <c r="D19" s="86"/>
      <c r="E19" s="1"/>
      <c r="F19" s="1"/>
    </row>
    <row r="20" spans="1:6" x14ac:dyDescent="0.25">
      <c r="A20" s="1"/>
      <c r="B20" s="55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5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5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5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4"/>
      <c r="C24" s="85"/>
      <c r="D24" s="8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4" t="s">
        <v>196</v>
      </c>
      <c r="C27" s="85"/>
      <c r="D27" s="86"/>
      <c r="E27" s="1"/>
      <c r="F27" s="1"/>
    </row>
    <row r="28" spans="1:6" x14ac:dyDescent="0.25">
      <c r="A28" s="1"/>
      <c r="B28" s="55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5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5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5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4"/>
      <c r="C32" s="85"/>
      <c r="D32" s="8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KK8hj8G33ms/csIOjJ+TXjBTB48MiB/deuu4SwX8wrm2KMwUtUj93LDLJBk20SOHLP+q6ccE9EIKxGACfC1LwQ==" saltValue="Pe7U3UklG9g02wC+VfkAW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48"/>
      <c r="C6" s="48"/>
      <c r="D6" s="48"/>
      <c r="E6" s="48"/>
      <c r="F6" s="4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64513286.317421913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60862591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3650695.3174219131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62123592.410395578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62260193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-136600.58960442245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erzk0RGPBq6jqMkCAI8bhWeYhTT7CkuK5o0S6S05opO/HVPhNuj8CxBvkAojy9VS7EZz4gAcDDO0m0jPyVviMg==" saltValue="QqiTW0dXxvD5GwivjcsGvg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1525018.1446675467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2560441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1035422.8553324533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9910.814081571647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1045333.6694140249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uM+QzeL7B57QpakEcj3O3Wid15muCjjUFMzrelkCBfQTZDvgngZqay8jZ4XNQKmWammYov0KvP3KI9xfZrUUw==" saltValue="Z89lBSTm0wQFCQ0lREDPG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7" t="s">
        <v>267</v>
      </c>
      <c r="C10" s="45">
        <v>75</v>
      </c>
      <c r="D10" s="9">
        <v>2741781.45</v>
      </c>
      <c r="E10" s="9">
        <f>IFERROR(D10/C10,0)</f>
        <v>36557.086000000003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7" t="s">
        <v>268</v>
      </c>
      <c r="C11" s="45">
        <v>75</v>
      </c>
      <c r="D11" s="9">
        <v>8840717.8900000006</v>
      </c>
      <c r="E11" s="9">
        <f t="shared" ref="E11:E12" si="0">IFERROR(D11/C11,0)</f>
        <v>117876.23853333334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7" t="s">
        <v>267</v>
      </c>
      <c r="C12" s="45">
        <v>75</v>
      </c>
      <c r="D12" s="9">
        <v>92972.65</v>
      </c>
      <c r="E12" s="9">
        <f t="shared" si="0"/>
        <v>1239.6353333333332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84" t="s">
        <v>255</v>
      </c>
      <c r="C13" s="85"/>
      <c r="D13" s="86"/>
      <c r="E13" s="12">
        <f>SUM(E10:E12)</f>
        <v>155672.95986666667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7sJZvdtNdYObewA3GVOnkK71o40zmvwUgavdfoPiCXMO7VePnStGDl1XKcTsxCesgjhpuaz3UJWUS7j8H0z2tA==" saltValue="KEEApM9j853nZpnDe5tqXQ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269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155672.95986666667</v>
      </c>
      <c r="F10" s="14" t="s">
        <v>3</v>
      </c>
      <c r="G10" s="1"/>
    </row>
    <row r="11" spans="1:7" x14ac:dyDescent="0.25">
      <c r="A11" s="1"/>
      <c r="B11" s="46" t="s">
        <v>264</v>
      </c>
      <c r="C11" s="24">
        <v>67776</v>
      </c>
      <c r="D11" s="14" t="s">
        <v>3</v>
      </c>
      <c r="E11" s="9">
        <v>4928</v>
      </c>
      <c r="F11" s="14" t="s">
        <v>3</v>
      </c>
      <c r="G11" s="1"/>
    </row>
    <row r="12" spans="1:7" x14ac:dyDescent="0.25">
      <c r="A12" s="1"/>
      <c r="B12" s="27" t="s">
        <v>265</v>
      </c>
      <c r="C12" s="24">
        <v>80035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147811</v>
      </c>
      <c r="D13" s="13" t="s">
        <v>3</v>
      </c>
      <c r="E13" s="12">
        <f>SUM(E10:E12)</f>
        <v>160600.95986666667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150722.87669999999</v>
      </c>
      <c r="D14" s="13" t="s">
        <v>3</v>
      </c>
      <c r="E14" s="12">
        <f>E13*(1+'Fane 15. Nøgletal'!C12)</f>
        <v>163764.79877604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M5dPJBn8FTadTlcLtXEuuN2F7xLmQz7kX0Vo8bc3ii8tAVVhN++UreGTZ62gXBr2z/HAVeZ6KiECdfTQQZS+A==" saltValue="cZl8fR6GU/JyxtnaIOGj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266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3" t="s">
        <v>25</v>
      </c>
      <c r="C17" s="53" t="s">
        <v>16</v>
      </c>
      <c r="D17" s="54"/>
      <c r="E17" s="53" t="s">
        <v>48</v>
      </c>
      <c r="F17" s="39"/>
      <c r="G17" s="1"/>
    </row>
    <row r="18" spans="1:7" x14ac:dyDescent="0.25">
      <c r="A18" s="1"/>
      <c r="B18" s="27" t="s">
        <v>266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3" t="s">
        <v>25</v>
      </c>
      <c r="C25" s="53" t="s">
        <v>16</v>
      </c>
      <c r="D25" s="54"/>
      <c r="E25" s="53" t="s">
        <v>48</v>
      </c>
      <c r="F25" s="39"/>
      <c r="G25" s="1"/>
    </row>
    <row r="26" spans="1:7" x14ac:dyDescent="0.25">
      <c r="A26" s="1"/>
      <c r="B26" s="27" t="s">
        <v>266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3" t="s">
        <v>25</v>
      </c>
      <c r="C33" s="53" t="s">
        <v>16</v>
      </c>
      <c r="D33" s="54"/>
      <c r="E33" s="53" t="s">
        <v>48</v>
      </c>
      <c r="F33" s="39"/>
      <c r="G33" s="1"/>
    </row>
    <row r="34" spans="1:7" x14ac:dyDescent="0.25">
      <c r="A34" s="1"/>
      <c r="B34" s="27" t="s">
        <v>266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OpO87m1Hn5bsqdGG8YVkiNRAD3qeFYK1TuuoozJw70L95rIHxoNEnuqk5fcN1QrhqXg3sTgYnenMjC/YBCGEw==" saltValue="sMMJ12/R9Pq2etHyNrPi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1523055.7979867088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-910.23385956031677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-30461.115959734176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1551035.7232426999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1609695.0108494731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-962.01262250359662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-32193.900216989463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1671560.1291074634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1554947.125371777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-929.29328341765961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-31098.942507435539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1646517.8781355585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1597017.7133155509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-954.43620575094053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-31940.35426631102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1724380.0009602255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+k7KeA/TDr3+X7BCh2bttQw5D//Mymw+dkcicquQYNmlhCpfh/4rF8A+WX1rKg9ZCwxZcY2yUImTFXys4S3IA==" saltValue="bvYR4lqmGP/1/Vc/0Nvbw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8sQLFoyDcLhYvqkrtru9B1jmHAe74jWfl3SPNAEd+jYOtpg8UxRmCApcySF+zYfQipHaPd1IXvxmPNrI5mH6Q==" saltValue="zX4Aqj6JedMy/0Oio0pLr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0T7gaprWRw+gjtBkh3lHAENRGEwHxyfc64oRWZLB17jKvDjZZzOs3m9hbAG7JgIsdvNUbG5Uqb/pDeqknv63Q==" saltValue="fxxyPUD36gJl41T8V6a61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3040297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-2572412.2433862435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467884.75661375653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-467884.75661375653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WiShPfVzhAabPIctU+TNVWTkpKf123ssPxzsRTIMm2l3WWMthdM/hkfq7B14RozvYhVPz5vUPPi1h7hMI2eBQ==" saltValue="XRne3lkzYqLDDj4DZURgF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59341750.07875292</v>
      </c>
      <c r="D9" s="8" t="s">
        <v>3</v>
      </c>
      <c r="E9" s="1"/>
    </row>
    <row r="10" spans="1:5" ht="17.100000000000001" customHeight="1" x14ac:dyDescent="0.25">
      <c r="A10" s="1"/>
      <c r="B10" s="49" t="s">
        <v>64</v>
      </c>
      <c r="C10" s="7">
        <f>'Fane 10.1. Varige tillæg'!C14</f>
        <v>150722.87669999999</v>
      </c>
      <c r="D10" s="8" t="s">
        <v>3</v>
      </c>
      <c r="E10" s="1"/>
    </row>
    <row r="11" spans="1:5" ht="17.100000000000001" customHeight="1" x14ac:dyDescent="0.25">
      <c r="A11" s="1"/>
      <c r="B11" s="49" t="s">
        <v>65</v>
      </c>
      <c r="C11" s="9">
        <f>'Fane 10.1. Varige tillæg'!E14</f>
        <v>163764.79877604</v>
      </c>
      <c r="D11" s="8" t="s">
        <v>3</v>
      </c>
      <c r="E11" s="1"/>
    </row>
    <row r="12" spans="1:5" ht="17.100000000000001" customHeight="1" x14ac:dyDescent="0.25">
      <c r="A12" s="1"/>
      <c r="B12" s="49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27</v>
      </c>
      <c r="C16" s="9">
        <f>SUM(C9:C15)*'Fane 15. Nøgletal'!C12</f>
        <v>1175227.8837583105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-SUM(C9:C16)*'Fane 5. Individuelt eff. krav'!G11</f>
        <v>-36355.109132291385</v>
      </c>
      <c r="D17" s="8" t="s">
        <v>3</v>
      </c>
      <c r="E17" s="1"/>
    </row>
    <row r="18" spans="1:5" ht="17.100000000000001" customHeight="1" x14ac:dyDescent="0.25">
      <c r="A18" s="1"/>
      <c r="B18" s="49" t="s">
        <v>39</v>
      </c>
      <c r="C18" s="9">
        <f>-'Fane 4.1. Gen. krav - drift'!G28</f>
        <v>-481187.99318444327</v>
      </c>
      <c r="D18" s="8" t="s">
        <v>3</v>
      </c>
      <c r="E18" s="1"/>
    </row>
    <row r="19" spans="1:5" ht="17.100000000000001" customHeight="1" x14ac:dyDescent="0.25">
      <c r="A19" s="1"/>
      <c r="B19" s="49" t="s">
        <v>40</v>
      </c>
      <c r="C19" s="9">
        <f>-'Fane 4.2. Gen. krav - anlæg'!G25</f>
        <v>-1054844.1529633026</v>
      </c>
      <c r="D19" s="8" t="s">
        <v>3</v>
      </c>
      <c r="E19" s="1"/>
    </row>
    <row r="20" spans="1:5" ht="17.100000000000001" customHeight="1" x14ac:dyDescent="0.25">
      <c r="A20" s="1"/>
      <c r="B20" s="50" t="s">
        <v>29</v>
      </c>
      <c r="C20" s="10">
        <f>SUM(C9:C19)</f>
        <v>59259078.382707238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2940025.7793891602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0" t="s">
        <v>145</v>
      </c>
      <c r="C24" s="10">
        <f>'Fane 11. Periodevise driftsomk.'!E12</f>
        <v>1551035.7232426999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9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-467884.75661375653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1045333.6694140249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64327588.798139364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+TdJFEl9qTHfgjnu7w69UV5w7DDuUSMMPC8Bht4a3YqU3eoBE++WkByYZ2yQgptSjYOA3LPU9qvDXsBn2xKyw==" saltValue="W3LOIy0q23EtIad0mBOnS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5" t="s">
        <v>228</v>
      </c>
      <c r="C9" s="28">
        <v>1.2699999999999999E-2</v>
      </c>
      <c r="D9" s="1"/>
    </row>
    <row r="10" spans="1:4" x14ac:dyDescent="0.25">
      <c r="A10" s="1"/>
      <c r="B10" s="55" t="s">
        <v>229</v>
      </c>
      <c r="C10" s="28">
        <v>1.7500000000000002E-2</v>
      </c>
      <c r="D10" s="1"/>
    </row>
    <row r="11" spans="1:4" x14ac:dyDescent="0.25">
      <c r="A11" s="1"/>
      <c r="B11" s="55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5" t="s">
        <v>231</v>
      </c>
      <c r="C17" s="25">
        <v>9.1000000000000004E-3</v>
      </c>
      <c r="D17" s="1"/>
    </row>
    <row r="18" spans="1:4" x14ac:dyDescent="0.25">
      <c r="A18" s="1"/>
      <c r="B18" s="55" t="s">
        <v>232</v>
      </c>
      <c r="C18" s="25">
        <v>1.77E-2</v>
      </c>
      <c r="D18" s="1"/>
    </row>
    <row r="19" spans="1:4" x14ac:dyDescent="0.25">
      <c r="A19" s="1"/>
      <c r="B19" s="55" t="s">
        <v>233</v>
      </c>
      <c r="C19" s="25">
        <v>8.6999999999999994E-3</v>
      </c>
      <c r="D19" s="1"/>
    </row>
    <row r="20" spans="1:4" x14ac:dyDescent="0.25">
      <c r="A20" s="1"/>
      <c r="B20" s="55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5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1UkW9Ks34KXYntrrMpfZ4PTZhSIqp5i2q3w6YSfKPDTUaSVho2aVXXpiAK+gvUtSz/mg3w3XDraYyqYzdwhLyA==" saltValue="PkvBAFLx11T7+1NtM3qv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59259078.382707238</v>
      </c>
      <c r="D9" s="8" t="s">
        <v>3</v>
      </c>
      <c r="E9" s="1"/>
    </row>
    <row r="10" spans="1:5" ht="15" customHeight="1" x14ac:dyDescent="0.25">
      <c r="A10" s="1"/>
      <c r="B10" s="49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1167403.8441393324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-36113.07623115422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-480854.04871717328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-1045076.8446258218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58864438.257272422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2997944.2872431269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driftsomk.'!E18</f>
        <v>1671560.1291074634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63533942.673623011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Ph6tBYswDNlQn9+kzT7HctBBcrZGcrIXe7GuoibKWv25Q2DLfbPWEl9ZQ7TCvzukpcA1mmr7txAzzvVYFvRMuA==" saltValue="IvQ+zhyvdiOghiMNn0WFd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58864438.257272422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1159629.4336682667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-35872.578583829032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-480520.33600736357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-1035399.9764845459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58472274.799864948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3057003.7897018166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driftsomk.'!E24</f>
        <v>1646517.8781355585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63175796.467702329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+nq6LzCbjFq9WTrfAX/VYsGanaanTQ01AOGHdm8iEjA9JlpbEkQ3f5K1DP90rB3OhDgX7yKZxU5URZmFluzRA==" saltValue="jod0ZazrHomWcsiWTlmc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270</v>
      </c>
      <c r="C9" s="7">
        <f>'Fane 2.3. Økonomisk ramme 2022'!C16</f>
        <v>58472274.799864948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1151903.8135573394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-35633.590242819635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-480186.8548941745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-1025812.7111102868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58082545.457175009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3117226.7643589419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driftsomk.'!E30</f>
        <v>1724380.0009602255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62924152.222494178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XErKmHIGzWboQqhPkN3tol79ub8W3DnwAsODFIr9GTi75G1ZgZ1Z+Wz57bASco11za4FrrZl1JL/tXxATImxgA==" saltValue="gVyoo8LWiAX1VhwDAClcg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59512559.087210886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55796.286099999998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1042412.7412612806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-137705.90490683058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-478446.19249461475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-652865.9384178035</v>
      </c>
      <c r="F19" s="8" t="s">
        <v>3</v>
      </c>
      <c r="G19" s="1"/>
    </row>
    <row r="20" spans="1:7" ht="15" customHeight="1" x14ac:dyDescent="0.25">
      <c r="A20" s="1"/>
      <c r="B20" s="50" t="s">
        <v>29</v>
      </c>
      <c r="C20" s="51"/>
      <c r="D20" s="52"/>
      <c r="E20" s="10">
        <f>SUM(E9:E19)</f>
        <v>59341750.07875292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1381521.8175000001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-30769.213797395987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1350752.6037026041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4816038.6387681188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-300673.22324989049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-467885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64739983.097973756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03h2VPzTUkAtoIjgYkH00fwSN4ZSu0RO2oAuoPziauAuCJaPBd6WMAslkZ+Ei345d55DmLkMB055Y3aUbztWQ==" saltValue="sx1vir9e3bb23Kr27oHF4w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24090389.363550268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1180823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505424.24727100536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23997702.00581415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539.27251202559103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1525017.8075000001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23564.605556250001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510936.47382764856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23922309.624730736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478446.19249461475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23905707.541851174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153692.11737098999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481187.99318444327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24042702.435858663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480854.04871717328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24026016.800368179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480520.33600736357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24009342.744708724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480186.8548941745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Uh9suZrafyClXOK94ljXgQn+9NToQvbPT/gzjiOLVOR7fxHH62FtlcaYjcjifuJVDQDOuGrGrxA/5RV7nwUGw==" saltValue="T6WNjBGDixd41w9MPpU9cA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6"/>
      <c r="C3" s="56"/>
      <c r="D3" s="56"/>
      <c r="E3" s="56"/>
      <c r="F3" s="56"/>
      <c r="G3" s="56"/>
      <c r="H3" s="56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36268191.61457736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330040.543692654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36567068.714625187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308921.30720866914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652705.02338645933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36857192.485920236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56739.243335089988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652865.9384178035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36975408.786917031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166990.96531192798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1054844.1529633026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36798480.44457119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1045076.8446258218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36457745.650864288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1035399.9764845459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36120165.884165026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1025812.7111102868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nIq5TKIK5kor1ZkW19YVKuV+QIb+Yzq4gmC4q5MUH2vh8nSEfL9u7+Tjr5a8gaR0fzk9T4lRochn1Y0vkpgWg==" saltValue="N2QhZsQpkhJ7dFwyBMRS8A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1.8394143574048609E-3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2.2719709581394175E-3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5.9763658085510275E-4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hvQiYVRDcZsP8WXjSLHj0yxXjezbNbTYL3CnuMuwWw1uyT/88p54qt1kK8lp3qXN8VFgSHLBjpK2rzFp34K8w==" saltValue="10ZfklK8j5PcYp34/fdCZ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2019-10-14T12:42:43Z</dcterms:modified>
</cp:coreProperties>
</file>