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olrød Spildevand AS (S08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C12" i="37" l="1"/>
  <c r="E12" i="37"/>
  <c r="E15" i="11" l="1"/>
  <c r="E14" i="11"/>
  <c r="E13" i="11"/>
  <c r="E12" i="11"/>
  <c r="E11" i="11"/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6" i="11" l="1"/>
  <c r="C10" i="37" s="1"/>
  <c r="C13" i="37" s="1"/>
  <c r="C10" i="2" s="1"/>
  <c r="G16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6" i="11"/>
  <c r="E10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<sst xmlns="http://schemas.openxmlformats.org/spreadsheetml/2006/main" count="682" uniqueCount="273">
  <si>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</si>
  <si>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</si>
  <si>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</si>
  <si>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</si>
  <si>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</si>
  <si>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</si>
  <si>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</si>
  <si>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</si>
  <si>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</si>
  <si>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</si>
  <si>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</si>
  <si>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</si>
  <si>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</si>
  <si>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</si>
  <si>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</si>
  <si>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</si>
  <si>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</si>
  <si>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</si>
  <si>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</si>
  <si>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</si>
  <si>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</si>
  <si>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</si>
  <si>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</si>
  <si>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</si>
  <si>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</si>
  <si>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</si>
  <si>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</si>
  <si>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</si>
  <si>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</si>
  <si>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</si>
  <si>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</si>
  <si>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</si>
  <si>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</si>
  <si>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</si>
  <si>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</si>
  <si>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</si>
  <si>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</si>
  <si>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</si>
  <si>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</si>
  <si>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</si>
  <si>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</si>
  <si>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</si>
  <si>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</si>
  <si>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</si>
  <si>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</si>
  <si>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</si>
  <si>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</si>
  <si>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</si>
  <si>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</si>
  <si>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</si>
  <si>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</si>
  <si>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</si>
  <si>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</si>
  <si>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</si>
  <si>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</si>
  <si>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</si>
  <si>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</si>
  <si>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</si>
  <si>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</si>
  <si>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</si>
  <si>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</si>
  <si>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</si>
  <si>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</si>
  <si>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</si>
  <si>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</si>
  <si>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</si>
  <si>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</si>
  <si>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</si>
  <si>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</si>
  <si>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</si>
  <si>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</si>
  <si>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</si>
  <si>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</si>
  <si>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</si>
  <si>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</si>
  <si>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</si>
  <si>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</si>
  <si>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</si>
  <si>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</si>
  <si>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</si>
  <si>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</si>
  <si>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</si>
  <si>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</si>
  <si>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</si>
  <si>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</si>
  <si>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</si>
  <si>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</si>
  <si>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</si>
  <si>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</si>
  <si>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</si>
  <si>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</si>
  <si>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</si>
  <si>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</si>
  <si>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</si>
  <si>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</si>
  <si>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</si>
  <si>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</si>
  <si>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</si>
  <si>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</si>
  <si>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</si>
  <si>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</si>
  <si>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</si>
  <si>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</si>
  <si>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</si>
  <si>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</si>
  <si>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</si>
  <si>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</si>
  <si>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</si>
  <si>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</si>
  <si>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</si>
  <si>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</si>
  <si>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</si>
  <si>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</si>
  <si>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</si>
  <si>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</si>
  <si>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</si>
  <si>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</si>
  <si>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</si>
  <si>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</si>
  <si>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</si>
  <si>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</si>
  <si>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</si>
  <si>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</si>
  <si>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</si>
  <si>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</si>
  <si>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</si>
  <si>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</si>
  <si>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</si>
  <si>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</si>
  <si>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</si>
  <si>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</si>
  <si>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</si>
  <si>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</si>
  <si>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</si>
  <si>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</si>
  <si>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</si>
  <si>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</si>
  <si>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</si>
  <si>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</si>
  <si>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</si>
  <si>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</si>
  <si>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</si>
  <si>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</si>
  <si>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</si>
  <si>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</si>
  <si>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</si>
  <si>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</si>
  <si>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</si>
  <si>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</si>
  <si>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</si>
  <si>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</si>
  <si>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</si>
  <si>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</si>
  <si>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</si>
  <si>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</si>
  <si>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</si>
  <si>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</si>
  <si>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</si>
  <si>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</si>
  <si>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</si>
  <si>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</si>
  <si>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</si>
  <si>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</si>
  <si>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</si>
  <si>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</si>
  <si>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</si>
  <si>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</si>
  <si>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</si>
  <si>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</si>
  <si>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</si>
  <si>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</si>
  <si>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</si>
  <si>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</si>
  <si>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</si>
  <si>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</si>
  <si>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</si>
  <si>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</si>
  <si>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</si>
  <si>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</si>
  <si>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</si>
  <si>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</si>
  <si>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</si>
  <si>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</si>
  <si>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</si>
  <si>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</si>
  <si>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</si>
  <si>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</si>
  <si>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</si>
  <si>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</si>
  <si>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</si>
  <si>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</si>
  <si>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</si>
  <si>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</si>
  <si>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</si>
  <si>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</si>
  <si>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</si>
  <si>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</si>
  <si>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</si>
  <si>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</si>
  <si>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</si>
  <si>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</si>
  <si>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</si>
  <si>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</si>
  <si>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</si>
  <si>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</si>
  <si>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</si>
  <si>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</si>
  <si>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</si>
  <si>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</si>
  <si>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</si>
  <si>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</si>
  <si>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</si>
  <si>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</si>
  <si>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</si>
  <si>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</si>
  <si>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</si>
  <si>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</si>
  <si>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</si>
  <si>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</si>
  <si>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</si>
  <si>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</si>
  <si>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</si>
  <si>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</si>
  <si>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</si>
  <si>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</si>
  <si>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</si>
  <si>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</si>
  <si>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</si>
  <si>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</si>
  <si>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</si>
  <si>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</si>
  <si>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</si>
  <si>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</si>
  <si>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</si>
  <si>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</si>
  <si>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</si>
  <si>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</si>
  <si>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</si>
  <si>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</si>
  <si>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</si>
  <si>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</si>
  <si>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</si>
  <si>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</si>
  <si>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</si>
  <si>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</si>
  <si>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</si>
  <si>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</si>
  <si>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</si>
  <si>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</si>
  <si>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</si>
  <si>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</si>
  <si>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</si>
  <si>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</si>
  <si>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</si>
  <si>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</si>
  <si>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</si>
  <si>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</si>
  <si>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</si>
  <si>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</si>
  <si>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</si>
  <si>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</si>
  <si>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</si>
  <si>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</si>
  <si>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</si>
  <si>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Ingen engangstillæg</t>
  </si>
  <si>
    <t>Forsinkelsesbassiner, lukkede med automatisk rensning og SRO Miljøklasse A (500-1.000 m3) - Konstruktioner</t>
  </si>
  <si>
    <t>Indløb-/udløbsarrangement</t>
  </si>
  <si>
    <t>Jordbassin Klasse B</t>
  </si>
  <si>
    <t>Brønde</t>
  </si>
  <si>
    <t>Ø 200 mm &lt; Ledningsnet ≤ Ø 500 mm</t>
  </si>
  <si>
    <t>Anlægsprojekter igangsat senest 1. marts 2016</t>
  </si>
  <si>
    <t>Havdrup Vest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</si>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</sst>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skpWbUiRyqss/0VEY7h2opx23Rr+rCDGhuqfolggbgRVB/0dqf1o20NQyVucF97UIjNxWlkRTxcAXvYyrAKbQ==" saltValue="RBtAdbhi9UXBRR9shWvFl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538041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33723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387863.4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58871.69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102061.56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1120560.6500000001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1165145.6179926586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236</v>
      </c>
      <c r="C19" s="94"/>
      <c r="D19" s="95"/>
      <c r="E19" s="1"/>
      <c r="F19" s="1"/>
    </row>
    <row r="20" spans="1:6" x14ac:dyDescent="0.25">
      <c r="A20" s="1"/>
      <c r="B20" s="53" t="s">
        <v>197</v>
      </c>
      <c r="C20" s="9">
        <v>135782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135782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135782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135782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196</v>
      </c>
      <c r="C27" s="94"/>
      <c r="D27" s="9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TO9Cwk4sAGHYN/wIruMYLc7BAi7TnZNg5fFh1QvxeNeJ8/twL+OuYdqp9Lp6Es8p40RlPnUkYMR4HGMytE+XVw==" saltValue="YodKbzVLnOlYPFX6kTQJw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33585872.368870676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31635296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1950576.3688706756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40791567.606502146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42710113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-1918545.3934978545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1B7N+PPbaaQ3UvfeaxqzJSyWad5gr22cB4QO/hO72ypBW3ycw9CleSHN5VjgOmDwjYmC/SBNJtlMbDTi21j4YA==" saltValue="SaTttIeYkNLtcQHdqurNC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Tx2ksK/oxTN3MCBQmxSSTocr3fw/4SgsXS0i4hkqjvr0sIEsEnv8ZcV0UVIvJP+x440Xztv8bP23xhtn+IrbA==" saltValue="edr7ZQDMhwtAxs17Prlgg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64.5" x14ac:dyDescent="0.25">
      <c r="A10" s="1"/>
      <c r="B10" s="55" t="s">
        <v>265</v>
      </c>
      <c r="C10" s="56">
        <v>75</v>
      </c>
      <c r="D10" s="9">
        <v>1759720</v>
      </c>
      <c r="E10" s="9">
        <f>IFERROR(D10/C10,0)</f>
        <v>23462.933333333334</v>
      </c>
      <c r="F10" s="9">
        <v>0</v>
      </c>
      <c r="G10" s="9">
        <v>71530</v>
      </c>
      <c r="H10" s="14" t="s">
        <v>3</v>
      </c>
      <c r="I10" s="1"/>
    </row>
    <row r="11" spans="1:9" x14ac:dyDescent="0.25">
      <c r="A11" s="1"/>
      <c r="B11" s="55" t="s">
        <v>266</v>
      </c>
      <c r="C11" s="56">
        <v>75</v>
      </c>
      <c r="D11" s="9">
        <v>8300</v>
      </c>
      <c r="E11" s="9">
        <f t="shared" ref="E11:E15" si="0">IFERROR(D11/C11,0)</f>
        <v>110.66666666666667</v>
      </c>
      <c r="F11" s="9">
        <v>0</v>
      </c>
      <c r="G11" s="9">
        <v>337</v>
      </c>
      <c r="H11" s="14" t="s">
        <v>3</v>
      </c>
      <c r="I11" s="1"/>
    </row>
    <row r="12" spans="1:9" x14ac:dyDescent="0.25">
      <c r="A12" s="1"/>
      <c r="B12" s="55" t="s">
        <v>267</v>
      </c>
      <c r="C12" s="56">
        <v>50</v>
      </c>
      <c r="D12" s="9">
        <v>344541</v>
      </c>
      <c r="E12" s="9">
        <f t="shared" si="0"/>
        <v>6890.82</v>
      </c>
      <c r="F12" s="9">
        <v>0</v>
      </c>
      <c r="G12" s="9">
        <v>14005</v>
      </c>
      <c r="H12" s="14" t="s">
        <v>3</v>
      </c>
      <c r="I12" s="1"/>
    </row>
    <row r="13" spans="1:9" x14ac:dyDescent="0.25">
      <c r="A13" s="1"/>
      <c r="B13" s="55" t="s">
        <v>268</v>
      </c>
      <c r="C13" s="56">
        <v>75</v>
      </c>
      <c r="D13" s="9">
        <v>135320</v>
      </c>
      <c r="E13" s="9">
        <f t="shared" si="0"/>
        <v>1804.2666666666667</v>
      </c>
      <c r="F13" s="9">
        <v>0</v>
      </c>
      <c r="G13" s="9">
        <v>5501</v>
      </c>
      <c r="H13" s="14" t="s">
        <v>3</v>
      </c>
      <c r="I13" s="1"/>
    </row>
    <row r="14" spans="1:9" ht="26.25" x14ac:dyDescent="0.25">
      <c r="A14" s="1"/>
      <c r="B14" s="55" t="s">
        <v>269</v>
      </c>
      <c r="C14" s="56">
        <v>75</v>
      </c>
      <c r="D14" s="9">
        <v>769071</v>
      </c>
      <c r="E14" s="9">
        <f t="shared" si="0"/>
        <v>10254.280000000001</v>
      </c>
      <c r="F14" s="9">
        <v>0</v>
      </c>
      <c r="G14" s="9">
        <v>31261</v>
      </c>
      <c r="H14" s="14" t="s">
        <v>3</v>
      </c>
      <c r="I14" s="1"/>
    </row>
    <row r="15" spans="1:9" ht="26.25" x14ac:dyDescent="0.25">
      <c r="A15" s="1"/>
      <c r="B15" s="55" t="s">
        <v>269</v>
      </c>
      <c r="C15" s="56">
        <v>75</v>
      </c>
      <c r="D15" s="9">
        <v>1063312</v>
      </c>
      <c r="E15" s="9">
        <f t="shared" si="0"/>
        <v>14177.493333333334</v>
      </c>
      <c r="F15" s="9">
        <v>0</v>
      </c>
      <c r="G15" s="9">
        <v>43222</v>
      </c>
      <c r="H15" s="14" t="s">
        <v>3</v>
      </c>
      <c r="I15" s="1"/>
    </row>
    <row r="16" spans="1:9" x14ac:dyDescent="0.25">
      <c r="A16" s="1"/>
      <c r="B16" s="93" t="s">
        <v>255</v>
      </c>
      <c r="C16" s="94"/>
      <c r="D16" s="95"/>
      <c r="E16" s="12">
        <f>SUM(E10:E15)</f>
        <v>56700.46</v>
      </c>
      <c r="F16" s="12">
        <f>SUM(F10:F15)</f>
        <v>0</v>
      </c>
      <c r="G16" s="12">
        <f>SUM(G10:G15)</f>
        <v>165856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8RhpbMh3Jrnxwoeg7eiM65plQz3tcZ2Is5nAatGxN45/Als4ODECbXuRqQI8QCz5PjK5apHAOBUbsnAr5MlcXA==" saltValue="RNx5i9qr6ECcrW/nbW3EsQ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270</v>
      </c>
      <c r="C10" s="24">
        <f>'Fane 9. Anlægsprojekter'!F16</f>
        <v>0</v>
      </c>
      <c r="D10" s="14" t="s">
        <v>3</v>
      </c>
      <c r="E10" s="9">
        <f>SUM('Fane 9. Anlægsprojekter'!E16,'Fane 9. Anlægsprojekter'!G16)</f>
        <v>222556.46</v>
      </c>
      <c r="F10" s="14" t="s">
        <v>3</v>
      </c>
      <c r="G10" s="1"/>
    </row>
    <row r="11" spans="1:7" x14ac:dyDescent="0.25">
      <c r="A11" s="1"/>
      <c r="B11" s="27" t="s">
        <v>271</v>
      </c>
      <c r="C11" s="24">
        <v>0</v>
      </c>
      <c r="D11" s="14" t="s">
        <v>3</v>
      </c>
      <c r="E11" s="9">
        <v>69046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291602.45999999996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297347.02846199996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76DeGigAVsV7kp+J53LNxVhXOoCe6sKvHYgyjDgx36+uZIloIOEbrZC78AvrIKlm+xRBr5LRipH1W5BzHuDJIA==" saltValue="rzeGCmIFrbPn8Fx4iDpI0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dbEX6skLaQ9qZ+JvH4Vt3cnvGyMLLnzUkDrp+dbrFoIhJjT4jJizRE70v9uu9tGsQcN6PrMP3vnhKsZBSOXVw==" saltValue="/SZkDeax6Zpm/mpcflmhl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5DcJW3B42ELvK/rUcUfaUnMJw3vT73lb6XQnNJWsWcTCH3edQhb0oY2w0Tr/3sCipdpIfv421abRFEb+s7arA==" saltValue="RGX/9W0RJVUn12Qbdoa6k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sNcqBosGgr6fHygq7uX4wF3XoaDUWXeSiR6PhjMfbLydnxoC+4dGuHHT02K/TcihCjDx8DRxHA9lfAffTReZg==" saltValue="T/otnksa1y8FYTaveRIZp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SqJo6NL1gCUApVG8qvi9Sa8/kdKfSqbRicXORm112l0UdVUpmYKyaC/4RTh1LvY5KfqHoH/xkC4tOMK/G2eqQ==" saltValue="WgFTnwZsSTGBpeEIluFMV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533417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-533417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hlshiYaK+b5d5wyGm47TL+DtTAwG7+fsqiD/QIj1A3qh7iI5QRR0pGFVon5rAVy+BPGmeaBva+YaOWusN+exg==" saltValue="Sn//2XZ/nekAFbDsCukdz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32010129.431301013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297347.02846199996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636457.28625733126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-658878.67492040689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-232624.73067063093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-644635.89537691069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31407794.445052397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1300927.6179926586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32708722.063045055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+VYYyDQutg/X5xKNR4TA0XGq4gp4yQfQsvKLx4gXnrx3E8Dp6sz5IGssJXTxgJgMk8+pslsqEFcNmA61lvvsgg==" saltValue="YKV2SpWhr+HaRq+wqWlPp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+GFX/wUzWOqcb+C4C9xr98WsjI9DBSjL5UjD51EjNvsspSpp262HnfAEq9J/PGKgoHG+5kpsC8yjtC+xK6lU8A==" saltValue="E5JFnMEC2YQftVQN0pLrY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31407794.445052397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618733.55056753219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-640530.55991239857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-232463.28910754554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-638666.90219638613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30514867.244403601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1323880.9866671141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31838748.231070716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ZN1L3y9MroRbYEVoC42WUHvZi5unBZrvsUOkKCswqoEeFFvUqU9zCXT1Dovz8SqblUV3DZgCxFW3Iavsb2Tjw==" saltValue="KbkqAhRUyLE2jm7oCYQyK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30514867.244403601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601142.88471475092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-622320.20258236711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-232301.95958490492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-632753.17878883681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29628634.788162243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1347286.5367044562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30975921.324866697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zH8//UerwU8EovfhD6emMjspeivYz+uTeRjLePEGklvQ9lIp/C09uh0E5VmK8Qh6vVUirClI8LQH0Sf888GRQ==" saltValue="rzR9EWOUcdFz7VGd0OkL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272</v>
      </c>
      <c r="C9" s="7">
        <f>'Fane 2.3. Økonomisk ramme 2022'!C16</f>
        <v>29628634.788162243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583684.10532679618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-604246.37786978087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-232140.74202495301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-626894.21338490513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28749037.560209401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1371153.176077534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30120190.736286934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DSSBumvwdx7SKBuhvf+Ff+5ogNPGpodI//Ie3u140R4q0WHNzC8mAYaj0P8WaeF2o/5bW5PV769RLx2Kp9Ilg==" saltValue="df3QGCyilY8DEVOlCNf+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31748680.102369748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974731.19079999987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572074.85891599057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-665909.72304171487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-232786.2843519712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-386660.71339104412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32010129.431301013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1118186.7585756897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4480.293858258904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33132796.483734962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pCwRIExF8F5kCG3ItzzvwCBlyd96vTdJ/YXDhIKwY736SVhrzFD87TA0J8W0JvFaapouRE8qCi23XR3Hwv80A==" saltValue="wXMcHNTWS+fE1cnrCVi0Y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11705943.01124052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234118.8602248104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11672581.073658485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233451.62147316971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11639314.217598559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232786.2843519712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11631236.533531547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232624.73067063093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11623164.455377277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232463.28910754554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11615097.979245245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232301.95958490492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11607037.10124765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232140.74202495301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Nu/obrckspiRUcx88I8lbnK5M2yGkrNkdlHs6spP/y0DP0LNpHLlYv3x4w6QcucnOE5P84A3Th5BRlHCdkBOA==" saltValue="EAoqM9qy725thgWuSHLwM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20969443.840955921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190821.9389526989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21142247.785288278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226681.03205776471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378230.04006702499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21358036.005881403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991204.14792451973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386660.71339104412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22395242.255391054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303204.76492270135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644635.89537691069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22488271.204098102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638666.90219638613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22280041.506649181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632753.17878883681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22073739.907919195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626894.21338490513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5bw9vEh5rE+yVryu0XcEmu8i2iQbZFfLZ64XCgJnKDBAw3tG06VhXPTSkURrzfq1ZPGQfz1bUJWBo+ZNdpaag==" saltValue="SLJvleJgmZVn7TtAMMRXd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6.5416193221719656E-4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vUtGe49JcWs9R+gcH8NN9mMmLxuFSu3bHWt+L1tHM1X12HgiUqED8DH/Uau+HIVr9XlULhik6XcaE7fngCKZw==" saltValue="WKHsRTK2wJJcjs4SZoO3B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2019-10-14T14:16:36Z</dcterms:modified>
</cp:coreProperties>
</file>