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redensborg Spildevand AS (S02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1" i="37" s="1"/>
  <c r="C12" i="37" s="1"/>
  <c r="C10" i="2" s="1"/>
  <c r="G11" i="11"/>
  <c r="E11" i="21" l="1"/>
  <c r="C11" i="21"/>
  <c r="E11" i="29"/>
  <c r="C11" i="29"/>
  <c r="C14" i="19"/>
  <c r="C15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<sst xmlns="http://schemas.openxmlformats.org/spreadsheetml/2006/main" count="667" uniqueCount="266">
  <si>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</si>
  <si>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</si>
  <si>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</si>
  <si>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</si>
  <si>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</si>
  <si>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</si>
  <si>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</si>
  <si>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</si>
  <si>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</si>
  <si>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</si>
  <si>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</si>
  <si>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</si>
  <si>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</si>
  <si>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</si>
  <si>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</si>
  <si>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</si>
  <si>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</si>
  <si>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</si>
  <si>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</si>
  <si>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</si>
  <si>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</si>
  <si>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</si>
  <si>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</si>
  <si>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</si>
  <si>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</si>
  <si>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</si>
  <si>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</si>
  <si>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</si>
  <si>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</si>
  <si>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</si>
  <si>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</si>
  <si>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</si>
  <si>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</si>
  <si>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</si>
  <si>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</si>
  <si>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</si>
  <si>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</si>
  <si>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</si>
  <si>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</si>
  <si>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</si>
  <si>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</si>
  <si>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</si>
  <si>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</si>
  <si>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</si>
  <si>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</si>
  <si>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</si>
  <si>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</si>
  <si>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</si>
  <si>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</si>
  <si>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</si>
  <si>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</si>
  <si>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</si>
  <si>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</si>
  <si>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</si>
  <si>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</si>
  <si>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</si>
  <si>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</si>
  <si>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</si>
  <si>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</si>
  <si>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</si>
  <si>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</si>
  <si>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</si>
  <si>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</si>
  <si>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</si>
  <si>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</si>
  <si>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</si>
  <si>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</si>
  <si>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</si>
  <si>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</si>
  <si>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</si>
  <si>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</si>
  <si>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</si>
  <si>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</si>
  <si>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</si>
  <si>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</si>
  <si>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</si>
  <si>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</si>
  <si>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</si>
  <si>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</si>
  <si>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</si>
  <si>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</si>
  <si>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</si>
  <si>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</si>
  <si>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</si>
  <si>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</si>
  <si>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</si>
  <si>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</si>
  <si>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</si>
  <si>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</si>
  <si>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</si>
  <si>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</si>
  <si>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</si>
  <si>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</si>
  <si>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</si>
  <si>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</si>
  <si>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</si>
  <si>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</si>
  <si>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</si>
  <si>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</si>
  <si>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</si>
  <si>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</si>
  <si>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</si>
  <si>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</si>
  <si>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</si>
  <si>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</si>
  <si>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</si>
  <si>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</si>
  <si>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</si>
  <si>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</si>
  <si>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</si>
  <si>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</si>
  <si>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</si>
  <si>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</si>
  <si>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</si>
  <si>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</si>
  <si>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</si>
  <si>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</si>
  <si>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</si>
  <si>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</si>
  <si>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</si>
  <si>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</si>
  <si>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</si>
  <si>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</si>
  <si>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</si>
  <si>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</si>
  <si>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</si>
  <si>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</si>
  <si>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</si>
  <si>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</si>
  <si>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</si>
  <si>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</si>
  <si>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</si>
  <si>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</si>
  <si>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</si>
  <si>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</si>
  <si>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</si>
  <si>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</si>
  <si>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</si>
  <si>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</si>
  <si>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</si>
  <si>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</si>
  <si>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</si>
  <si>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</si>
  <si>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</si>
  <si>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</si>
  <si>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</si>
  <si>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</si>
  <si>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</si>
  <si>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</si>
  <si>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</si>
  <si>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</si>
  <si>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</si>
  <si>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</si>
  <si>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</si>
  <si>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</si>
  <si>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</si>
  <si>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</si>
  <si>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</si>
  <si>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</si>
  <si>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</si>
  <si>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</si>
  <si>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</si>
  <si>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</si>
  <si>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</si>
  <si>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</si>
  <si>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</si>
  <si>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</si>
  <si>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</si>
  <si>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</si>
  <si>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</si>
  <si>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</si>
  <si>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</si>
  <si>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</si>
  <si>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</si>
  <si>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</si>
  <si>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</si>
  <si>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</si>
  <si>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</si>
  <si>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</si>
  <si>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</si>
  <si>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</si>
  <si>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</si>
  <si>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</si>
  <si>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</si>
  <si>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</si>
  <si>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</si>
  <si>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</si>
  <si>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</si>
  <si>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</si>
  <si>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</si>
  <si>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</si>
  <si>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</si>
  <si>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</si>
  <si>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</si>
  <si>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</si>
  <si>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</si>
  <si>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</si>
  <si>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</si>
  <si>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</si>
  <si>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</si>
  <si>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</si>
  <si>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</si>
  <si>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</si>
  <si>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</si>
  <si>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</si>
  <si>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</si>
  <si>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</si>
  <si>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</si>
  <si>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</si>
  <si>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</si>
  <si>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</si>
  <si>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</si>
  <si>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</si>
  <si>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</si>
  <si>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</si>
  <si>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</si>
  <si>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</si>
  <si>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</si>
  <si>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</si>
  <si>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</si>
  <si>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</si>
  <si>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</si>
  <si>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</si>
  <si>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</si>
  <si>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</si>
  <si>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</si>
  <si>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</si>
  <si>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</si>
  <si>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</si>
  <si>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</si>
  <si>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</si>
  <si>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</si>
  <si>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</si>
  <si>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</si>
  <si>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</si>
  <si>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</si>
  <si>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</si>
  <si>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</si>
  <si>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</si>
  <si>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</si>
  <si>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</si>
  <si>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</si>
  <si>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</si>
  <si>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</si>
  <si>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</si>
  <si>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</si>
  <si>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</si>
  <si>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</si>
  <si>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</si>
  <si>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</si>
  <si>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</si>
  <si>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</si>
  <si>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</si>
  <si>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</si>
  <si>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</si>
  <si>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</si>
  <si>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</si>
  <si>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</si>
  <si>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</si>
  <si>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</si>
  <si>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</si>
  <si>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</si>
  <si>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</si>
  <si>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engangstillæg</t>
  </si>
  <si>
    <t>Ingen anlægsprojekter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</si>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</sst>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172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52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23</v>
      </c>
      <c r="D14" s="57" t="s">
        <v>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51</v>
      </c>
      <c r="D15" s="57" t="s">
        <v>135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53</v>
      </c>
      <c r="D16" s="57" t="s">
        <v>136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241</v>
      </c>
      <c r="D17" s="57" t="s">
        <v>63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212</v>
      </c>
      <c r="D18" s="69" t="s">
        <v>180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213</v>
      </c>
      <c r="D19" s="69" t="s">
        <v>181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214</v>
      </c>
      <c r="D21" s="61" t="s">
        <v>17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142</v>
      </c>
      <c r="D22" s="64" t="s">
        <v>176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249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55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215</v>
      </c>
      <c r="D25" s="64" t="s">
        <v>143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216</v>
      </c>
      <c r="D26" s="64" t="s">
        <v>144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217</v>
      </c>
      <c r="D27" s="64" t="s">
        <v>145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22</v>
      </c>
      <c r="D28" s="64" t="s">
        <v>56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58</v>
      </c>
      <c r="D29" s="64" t="s">
        <v>57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59</v>
      </c>
      <c r="D30" s="75" t="s">
        <v>11</v>
      </c>
      <c r="E30" s="76"/>
      <c r="F30" s="76"/>
      <c r="G30" s="77"/>
      <c r="H30" s="1"/>
      <c r="I30" s="1"/>
    </row>
    <row r="31" spans="1:9" x14ac:dyDescent="0.25">
      <c r="A31" s="1"/>
      <c r="B31" s="1"/>
      <c r="C31" s="6" t="s">
        <v>175</v>
      </c>
      <c r="D31" s="72" t="s">
        <v>207</v>
      </c>
      <c r="E31" s="73"/>
      <c r="F31" s="73"/>
      <c r="G31" s="7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WZFe/qfGLMMBCHjVYHq+Dom4v5UGb3t4qtUZsBR6GVWodUq8n9XW7dsLFQ9ZkHrkNqEFZv7Z68j0ExZ5xPDafA==" saltValue="ntPJDg2qu20afJV9KqpzNA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66</v>
      </c>
      <c r="C8" s="94"/>
      <c r="D8" s="9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609328.48</v>
      </c>
      <c r="D10" s="14" t="s">
        <v>3</v>
      </c>
      <c r="E10" s="1"/>
      <c r="F10" s="1"/>
    </row>
    <row r="11" spans="1:6" x14ac:dyDescent="0.25">
      <c r="A11" s="1"/>
      <c r="B11" s="53" t="s">
        <v>260</v>
      </c>
      <c r="C11" s="9">
        <v>44375</v>
      </c>
      <c r="D11" s="14" t="s">
        <v>3</v>
      </c>
      <c r="E11" s="1"/>
      <c r="F11" s="1"/>
    </row>
    <row r="12" spans="1:6" ht="26.25" x14ac:dyDescent="0.25">
      <c r="A12" s="1"/>
      <c r="B12" s="35" t="s">
        <v>261</v>
      </c>
      <c r="C12" s="9">
        <v>3713354</v>
      </c>
      <c r="D12" s="14" t="s">
        <v>3</v>
      </c>
      <c r="E12" s="1"/>
      <c r="F12" s="1"/>
    </row>
    <row r="13" spans="1:6" x14ac:dyDescent="0.25">
      <c r="A13" s="1"/>
      <c r="B13" s="53" t="s">
        <v>262</v>
      </c>
      <c r="C13" s="9">
        <v>235511.94</v>
      </c>
      <c r="D13" s="14" t="s">
        <v>3</v>
      </c>
      <c r="E13" s="1"/>
      <c r="F13" s="1"/>
    </row>
    <row r="14" spans="1:6" x14ac:dyDescent="0.25">
      <c r="A14" s="1"/>
      <c r="B14" s="40" t="s">
        <v>68</v>
      </c>
      <c r="C14" s="12">
        <f>SUM(C10:C13)</f>
        <v>4602569.4200000009</v>
      </c>
      <c r="D14" s="13" t="s">
        <v>3</v>
      </c>
      <c r="E14" s="1"/>
      <c r="F14" s="1"/>
    </row>
    <row r="15" spans="1:6" x14ac:dyDescent="0.25">
      <c r="A15" s="1"/>
      <c r="B15" s="40" t="s">
        <v>69</v>
      </c>
      <c r="C15" s="12">
        <f>C14*(1+'Fane 15. Nøgletal'!C12)^2</f>
        <v>4785696.8663142091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3" t="s">
        <v>236</v>
      </c>
      <c r="C18" s="94"/>
      <c r="D18" s="95"/>
      <c r="E18" s="1"/>
      <c r="F18" s="1"/>
    </row>
    <row r="19" spans="1:6" x14ac:dyDescent="0.25">
      <c r="A19" s="1"/>
      <c r="B19" s="53" t="s">
        <v>197</v>
      </c>
      <c r="C19" s="9">
        <v>196141</v>
      </c>
      <c r="D19" s="14" t="s">
        <v>3</v>
      </c>
      <c r="E19" s="1"/>
      <c r="F19" s="1"/>
    </row>
    <row r="20" spans="1:6" x14ac:dyDescent="0.25">
      <c r="A20" s="1"/>
      <c r="B20" s="53" t="s">
        <v>198</v>
      </c>
      <c r="C20" s="9">
        <v>193120</v>
      </c>
      <c r="D20" s="14" t="s">
        <v>3</v>
      </c>
      <c r="E20" s="1"/>
      <c r="F20" s="1"/>
    </row>
    <row r="21" spans="1:6" x14ac:dyDescent="0.25">
      <c r="A21" s="1"/>
      <c r="B21" s="53" t="s">
        <v>199</v>
      </c>
      <c r="C21" s="9">
        <v>190102</v>
      </c>
      <c r="D21" s="14" t="s">
        <v>3</v>
      </c>
      <c r="E21" s="1"/>
      <c r="F21" s="1"/>
    </row>
    <row r="22" spans="1:6" x14ac:dyDescent="0.25">
      <c r="A22" s="1"/>
      <c r="B22" s="53" t="s">
        <v>200</v>
      </c>
      <c r="C22" s="9">
        <v>187085</v>
      </c>
      <c r="D22" s="14" t="s">
        <v>3</v>
      </c>
      <c r="E22" s="1"/>
      <c r="F22" s="1"/>
    </row>
    <row r="23" spans="1:6" x14ac:dyDescent="0.25">
      <c r="A23" s="1"/>
      <c r="B23" s="93"/>
      <c r="C23" s="94"/>
      <c r="D23" s="95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3" t="s">
        <v>196</v>
      </c>
      <c r="C26" s="94"/>
      <c r="D26" s="95"/>
      <c r="E26" s="1"/>
      <c r="F26" s="1"/>
    </row>
    <row r="27" spans="1:6" x14ac:dyDescent="0.25">
      <c r="A27" s="1"/>
      <c r="B27" s="53" t="s">
        <v>197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3"/>
      <c r="C31" s="94"/>
      <c r="D31" s="95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TxfuRKijFqQ8vOT2l3ajnIZ6LaBUgEVUCLUNAAi0PmAgCXwnUSkOsvee1UEtChOtEdI6VGyINDXJs7Iow+3sKg==" saltValue="gAFpOcD/mXuntdhzzWb3GA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226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183</v>
      </c>
      <c r="C8" s="94"/>
      <c r="D8" s="94"/>
      <c r="E8" s="94"/>
      <c r="F8" s="95"/>
      <c r="G8" s="1"/>
    </row>
    <row r="9" spans="1:7" x14ac:dyDescent="0.25">
      <c r="A9" s="1"/>
      <c r="B9" s="96" t="s">
        <v>184</v>
      </c>
      <c r="C9" s="97"/>
      <c r="D9" s="98"/>
      <c r="E9" s="9">
        <v>68768355.856693536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59586324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9182031.856693536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3" t="s">
        <v>73</v>
      </c>
      <c r="C17" s="94"/>
      <c r="D17" s="94"/>
      <c r="E17" s="94"/>
      <c r="F17" s="95"/>
      <c r="G17" s="1"/>
    </row>
    <row r="18" spans="1:7" x14ac:dyDescent="0.25">
      <c r="A18" s="1"/>
      <c r="B18" s="96" t="s">
        <v>74</v>
      </c>
      <c r="C18" s="97"/>
      <c r="D18" s="98"/>
      <c r="E18" s="9">
        <v>74945464.778445631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65453116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9492348.7784456313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3" t="s">
        <v>179</v>
      </c>
      <c r="C25" s="94"/>
      <c r="D25" s="94"/>
      <c r="E25" s="94"/>
      <c r="F25" s="9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+I8HeurmtiQknKF6FqnZMsjjwaWx4AW8GJXcgJKfAcaKYMwwa4MB4DKJb3gGxiZ/Iln7cRDI6jxJ/eM2myOZZw==" saltValue="Bz3lsOV8Fvk+bjJYJvyk1g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252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177</v>
      </c>
      <c r="C9" s="94"/>
      <c r="D9" s="94"/>
      <c r="E9" s="94"/>
      <c r="F9" s="9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93" t="s">
        <v>178</v>
      </c>
      <c r="C13" s="94"/>
      <c r="D13" s="94"/>
      <c r="E13" s="94"/>
      <c r="F13" s="94"/>
      <c r="G13" s="1"/>
    </row>
    <row r="14" spans="1:7" x14ac:dyDescent="0.25">
      <c r="A14" s="1"/>
      <c r="B14" s="96" t="s">
        <v>210</v>
      </c>
      <c r="C14" s="97"/>
      <c r="D14" s="98"/>
      <c r="E14" s="9">
        <v>180333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180333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3" t="s">
        <v>173</v>
      </c>
      <c r="C17" s="94"/>
      <c r="D17" s="94"/>
      <c r="E17" s="94"/>
      <c r="F17" s="9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94.560796056308391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94.560796056308391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CIcqceOOq9WpjKtbOcnbB4HtKJd98d+eVcOto73a/IagmUodLfHVB4V7q8QS6yr1n/4I6atXmXS0EQYIqgUn4w==" saltValue="0htsRHE6wYJPcyHC4SrDc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254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264</v>
      </c>
      <c r="C10" s="5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3" t="s">
        <v>255</v>
      </c>
      <c r="C11" s="94"/>
      <c r="D11" s="9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udIh40U+R9bqhDNZYxQ8Q/V9VgK7NnAZlmsdA4vIdsCc4n7mprVU5qu6vmaty57oVePXaq6J8kEwIl9RJU6e6w==" saltValue="d0UJ8l/DoodmUap45k0gQ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265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IUjgj1CRwtzySbtbPkHU9YVfJL0JTrpyqNu/eqMjQUd2bkbs4yUJSQ2EyzdHiB+MFQyNHeDMx7Ax1Ja9h2Xm2w==" saltValue="vJeY6QmmG3nUWL+kLgABJ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187</v>
      </c>
      <c r="C8" s="94"/>
      <c r="D8" s="94"/>
      <c r="E8" s="94"/>
      <c r="F8" s="95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263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188</v>
      </c>
      <c r="C16" s="94"/>
      <c r="D16" s="94"/>
      <c r="E16" s="94"/>
      <c r="F16" s="95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263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189</v>
      </c>
      <c r="C24" s="94"/>
      <c r="D24" s="94"/>
      <c r="E24" s="94"/>
      <c r="F24" s="95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263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190</v>
      </c>
      <c r="C32" s="94"/>
      <c r="D32" s="94"/>
      <c r="E32" s="94"/>
      <c r="F32" s="95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263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GYa+2Xghu2egV+HfKfW6w2SXm/RDYiHST3nekIFE/qKyoRCNjGYQrUOmJ2IaPc/2cteRUGNjWWX7Gbm3yDwQlA==" saltValue="0XEt+lpQsqXAC2me4CTMd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83"/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160</v>
      </c>
      <c r="C8" s="94"/>
      <c r="D8" s="94"/>
      <c r="E8" s="94"/>
      <c r="F8" s="9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84" t="s">
        <v>10</v>
      </c>
      <c r="C10" s="85"/>
      <c r="D10" s="8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4" t="s">
        <v>39</v>
      </c>
      <c r="C11" s="85"/>
      <c r="D11" s="8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3" t="s">
        <v>164</v>
      </c>
      <c r="C12" s="94"/>
      <c r="D12" s="9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161</v>
      </c>
      <c r="C14" s="94"/>
      <c r="D14" s="94"/>
      <c r="E14" s="94"/>
      <c r="F14" s="9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84" t="s">
        <v>10</v>
      </c>
      <c r="C16" s="85"/>
      <c r="D16" s="8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4" t="s">
        <v>39</v>
      </c>
      <c r="C17" s="85"/>
      <c r="D17" s="8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3" t="s">
        <v>165</v>
      </c>
      <c r="C18" s="94"/>
      <c r="D18" s="9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162</v>
      </c>
      <c r="C20" s="94"/>
      <c r="D20" s="94"/>
      <c r="E20" s="94"/>
      <c r="F20" s="9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84" t="s">
        <v>10</v>
      </c>
      <c r="C22" s="85"/>
      <c r="D22" s="8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4" t="s">
        <v>39</v>
      </c>
      <c r="C23" s="85"/>
      <c r="D23" s="8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3" t="s">
        <v>166</v>
      </c>
      <c r="C24" s="94"/>
      <c r="D24" s="9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163</v>
      </c>
      <c r="C26" s="94"/>
      <c r="D26" s="94"/>
      <c r="E26" s="94"/>
      <c r="F26" s="9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84" t="s">
        <v>10</v>
      </c>
      <c r="C28" s="85"/>
      <c r="D28" s="8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4" t="s">
        <v>39</v>
      </c>
      <c r="C29" s="85"/>
      <c r="D29" s="8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3" t="s">
        <v>167</v>
      </c>
      <c r="C30" s="94"/>
      <c r="D30" s="9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V0xfaG3suPl4OKBMtcrlnjbYb1y+ANwd0F9FeE4+bBWKO0I7pzxsSPmz9XAbiAw6lSxRXd8V0aoQIs/Cwk3ew==" saltValue="xdsbEqZNsrtbXWVqj27BK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ypz2FnIK9xZwRQGo/F/PR07wge3R5gRDfTjdPQhTLAAB4W9fXqoqMQyluaSknE/jJZQ4J4xe2x5dwinGVZ3zkA==" saltValue="o+DahjZx6fuMcZb0Kw2VB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169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170</v>
      </c>
      <c r="C14" s="94"/>
      <c r="D14" s="94"/>
      <c r="E14" s="94"/>
      <c r="F14" s="9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168</v>
      </c>
      <c r="C20" s="94"/>
      <c r="D20" s="94"/>
      <c r="E20" s="94"/>
      <c r="F20" s="9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171</v>
      </c>
      <c r="C26" s="94"/>
      <c r="D26" s="94"/>
      <c r="E26" s="94"/>
      <c r="F26" s="9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0mfa6Xy7WKjQXAwAQp1YmnNAdJDDe0Dx+g0PcotTC8TJx1d7GfFx4uz4k8LPoQ2DoZsRSvvsY5L0ahaE0WsQMw==" saltValue="8e9vPSq0XdAe0r3qWpPMZ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-9213877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8458232.3783068787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-755644.62169312127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1</v>
      </c>
      <c r="H13" s="14" t="s">
        <v>28</v>
      </c>
      <c r="I13" s="1"/>
    </row>
    <row r="14" spans="1:9" x14ac:dyDescent="0.25">
      <c r="A14" s="1"/>
      <c r="B14" s="93" t="s">
        <v>138</v>
      </c>
      <c r="C14" s="94"/>
      <c r="D14" s="94"/>
      <c r="E14" s="94"/>
      <c r="F14" s="95"/>
      <c r="G14" s="12">
        <f>IF(G13 = 0,0,-G12/G13)</f>
        <v>755644.62169312127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1UcHhOb0UBwA1LmigYgUKFfHDfnS5O+qr/crvTXBxwfVOtWn4WSj0wgWMkQ6CzAfYhSn+i3wm0WLXn3j6DAIcg==" saltValue="+Fk1QjzAvMSeTrP0p8J6U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59398568.565238655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1170151.8007352015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-1211374.4073194771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-420878.36856596416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-1208134.3345494734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57728333.25553894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omk.'!C15+'Fane 6. Ikke-påvirkelige omk.'!C19+'Fane 6. Ikke-påvirkelige omk.'!C27</f>
        <v>4981837.8663142091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755644.62169312127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94.560796056308391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63465910.30434233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TbAn9nGmKrDWXsvkISi20JtzjKpP1uau9lEwn/Ny/PQD+0uS76szoDColEhGzdRKo6WzieYWLwlE1JWEbk/IRA==" saltValue="zjlM60hnYm/QgyKOKWS59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248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AQj+Ky/lLxKKD9iI02Bfr2T6+Phg0CbdM2wstsysuWVrfS9V+5Gfe7Zj2Jz7Hp/+D3tUCiKE+pdIYFs8sSlI+Q==" saltValue="dnadD++CexzclWR/V3SmV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57728333.25553894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1137248.165134117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-1177311.6284134611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-420586.27897817938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-1196947.6388413995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56070735.874440022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Nøgletal'!C12)+'Fane 6. Ikke-påvirkelige omk.'!C20+'Fane 6. Ikke-påvirkelige omk.'!C28</f>
        <v>5073095.0945805991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61143830.96902062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TopQpdgl96tJf0iCNAjBq//5fBndyEYWUOJV7sHeYm8JyJ6sKBPkQnkcjPLX2kzx+5lcIq1VjAWnHFB3QL4ORA==" saltValue="6qp4K3OagGYySvLiAbYmv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56070735.874440022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1104593.4967264684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-1143506.5874233299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-420294.39210056857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-1185864.5261185004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54425663.865524091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Nøgletal'!C12)^2+'Fane 6. Ikke-påvirkelige omk.'!C21+'Fane 6. Ikke-påvirkelige omk.'!C29</f>
        <v>5166212.6039438369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59591876.46946793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FKxpKIePABKSGpnqiU7iJ7m7cGeE69001hEVF0QfnTU8WLZ1WNwzoVPGFdHlZiFvG6L85odwLq5HOV7v4h1AMg==" saltValue="LFFAZeSH2lL0wCVUvqfo7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54425663.865524091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1072185.5781508244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-1109956.9888734983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-420002.70779245079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-1174884.0372561966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52793005.709752768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Nøgletal'!C12)^3+'Fane 6. Ikke-påvirkelige omk.'!C22+'Fane 6. Ikke-påvirkelige omk.'!C30</f>
        <v>5261224.9828415308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58054230.692594297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LKRzzDdTbCIAsfoFHbWZYW50bQ4wL+edphHH8JztWaj5idNsyETJ7MHpcWw/MeL/8y9oHIgPPzqelV5NW++00g==" saltValue="k8XrJEfm9BcZLTLKgl+hf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243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60656267.682795458</v>
      </c>
      <c r="F9" s="8" t="s">
        <v>3</v>
      </c>
      <c r="G9" s="1"/>
    </row>
    <row r="10" spans="1:7" ht="15" customHeight="1" x14ac:dyDescent="0.25">
      <c r="A10" s="1"/>
      <c r="B10" s="84" t="s">
        <v>64</v>
      </c>
      <c r="C10" s="85"/>
      <c r="D10" s="86"/>
      <c r="E10" s="7">
        <v>0</v>
      </c>
      <c r="F10" s="8" t="s">
        <v>3</v>
      </c>
      <c r="G10" s="1"/>
    </row>
    <row r="11" spans="1:7" ht="15" customHeight="1" x14ac:dyDescent="0.25">
      <c r="A11" s="1"/>
      <c r="B11" s="84" t="s">
        <v>65</v>
      </c>
      <c r="C11" s="85"/>
      <c r="D11" s="86"/>
      <c r="E11" s="9">
        <v>87542.887199999997</v>
      </c>
      <c r="F11" s="8" t="s">
        <v>3</v>
      </c>
      <c r="G11" s="1"/>
    </row>
    <row r="12" spans="1:7" ht="15" customHeight="1" x14ac:dyDescent="0.25">
      <c r="A12" s="1"/>
      <c r="B12" s="84" t="s">
        <v>42</v>
      </c>
      <c r="C12" s="85"/>
      <c r="D12" s="86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1062964.1592426007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-1236135.4945847611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-421170.6610047014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-750900.00840994006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59398568.565238655</v>
      </c>
      <c r="F20" s="11" t="s">
        <v>3</v>
      </c>
      <c r="G20" s="1"/>
    </row>
    <row r="21" spans="1:7" ht="15" customHeight="1" x14ac:dyDescent="0.25">
      <c r="A21" s="1"/>
      <c r="B21" s="93" t="s">
        <v>145</v>
      </c>
      <c r="C21" s="94"/>
      <c r="D21" s="94"/>
      <c r="E21" s="94"/>
      <c r="F21" s="9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5916545.7812692486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-2868.7753709549015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755644</v>
      </c>
      <c r="F30" s="11" t="s">
        <v>3</v>
      </c>
      <c r="G30" s="1"/>
    </row>
    <row r="31" spans="1:7" x14ac:dyDescent="0.25">
      <c r="A31" s="1"/>
      <c r="B31" s="93" t="s">
        <v>24</v>
      </c>
      <c r="C31" s="94"/>
      <c r="D31" s="95"/>
      <c r="E31" s="12">
        <f>SUM(E30,E28,E26,E20,E24)</f>
        <v>66067889.571136951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3JgRQ3v7P+8Os2TeJhas0EksqncJXwK6FQb85nSesSh7p7GAyNY/teZnWYy1K1OkyzjpGqfnflHlJVrrinVonQ==" saltValue="KOEX/FkNaZlTS0F1lGXDoQ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93" t="s">
        <v>94</v>
      </c>
      <c r="C5" s="94"/>
      <c r="D5" s="94"/>
      <c r="E5" s="94"/>
      <c r="F5" s="94"/>
      <c r="G5" s="94"/>
      <c r="H5" s="9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20597672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411953.44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3" t="s">
        <v>95</v>
      </c>
      <c r="C11" s="94"/>
      <c r="D11" s="94"/>
      <c r="E11" s="94"/>
      <c r="F11" s="94"/>
      <c r="G11" s="94"/>
      <c r="H11" s="9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20538968.634799998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579752.77144286036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0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422374.42812485719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3" t="s">
        <v>96</v>
      </c>
      <c r="C19" s="94"/>
      <c r="D19" s="94"/>
      <c r="E19" s="94"/>
      <c r="F19" s="94"/>
      <c r="G19" s="94"/>
      <c r="H19" s="9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21058533.05023507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421170.6610047014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3" t="s">
        <v>97</v>
      </c>
      <c r="C25" s="94"/>
      <c r="D25" s="94"/>
      <c r="E25" s="94"/>
      <c r="F25" s="94"/>
      <c r="G25" s="94"/>
      <c r="H25" s="9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21043918.428298209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420878.36856596416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21029313.94890897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420586.27897817938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3" t="s">
        <v>127</v>
      </c>
      <c r="C37" s="94"/>
      <c r="D37" s="94"/>
      <c r="E37" s="94"/>
      <c r="F37" s="94"/>
      <c r="G37" s="94"/>
      <c r="H37" s="9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21014719.605028428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420294.39210056857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3" t="s">
        <v>128</v>
      </c>
      <c r="C43" s="94"/>
      <c r="D43" s="94"/>
      <c r="E43" s="94"/>
      <c r="F43" s="94"/>
      <c r="G43" s="94"/>
      <c r="H43" s="9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21000135.389622539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420002.70779245079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54fuQSNMr1zeMRHFBOx09B7U7I5fzMt+tIvPqd7UFAB2qpOwe2lTCzT/8+Q87vzdGkCixPxLBmZxKBW3bOkkQ==" saltValue="NMGCwZ81rLedwFZnSYSakA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42415904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385984.72640000004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42765442.860887997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-363856.11754868092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750508.08535710594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42379972.534496896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89022.361993679981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750900.00840994006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42539941.357375823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0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1208134.3345494734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118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42146043.621176034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1196947.6388413995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129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41755793.17318663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1185864.5261185004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130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41369156.241415374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1174884.0372561966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FuZYZz4i1OPl3WgGDWY6m6YfWE74Lw8aJZJLHflKyS1gCxvM52Q/a0k5k4CIF7PZfpkX4UwCJ7uRnJwJh5/Pqg==" saltValue="n3f3TNyAPf6yT8Q6o2ZhoA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6.861913722636729E-3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0.02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0.02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IfnbNhW+DWl/hn+xw/Tw2XKdN24Z0gVjIB4JULdD78m6+pgCMd+Y1zx4IP6KLOLtXDI27udgaVn9KkG/kjIykw==" saltValue="9H2xzoruMCKQyZakaO8t8Q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2019-10-15T11:10:53Z</dcterms:modified>
</cp:coreProperties>
</file>