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9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2" i="4" l="1"/>
  <c r="F9" i="2" l="1"/>
  <c r="F10" i="2"/>
  <c r="F11" i="2"/>
  <c r="F12" i="2"/>
  <c r="F13" i="2"/>
  <c r="F14" i="2"/>
  <c r="C26" i="8" l="1"/>
  <c r="C24" i="8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2" i="8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3" i="7" s="1"/>
  <c r="F10" i="7"/>
  <c r="F11" i="7"/>
  <c r="F15" i="2" l="1"/>
  <c r="C9" i="12" l="1"/>
  <c r="C11" i="12" s="1"/>
  <c r="C32" i="8" s="1"/>
  <c r="E32" i="8" s="1"/>
  <c r="C9" i="13" l="1"/>
  <c r="F8" i="2" l="1"/>
  <c r="F8" i="7"/>
  <c r="F12" i="7" s="1"/>
  <c r="F16" i="2" l="1"/>
  <c r="C9" i="10" s="1"/>
  <c r="C15" i="11" l="1"/>
  <c r="C29" i="8" s="1"/>
  <c r="C15" i="13"/>
  <c r="C27" i="8" s="1"/>
  <c r="C18" i="4"/>
  <c r="C25" i="8" s="1"/>
  <c r="C22" i="3"/>
  <c r="C23" i="8" s="1"/>
  <c r="F14" i="7"/>
  <c r="C18" i="8" s="1"/>
  <c r="C16" i="3"/>
  <c r="C22" i="8" s="1"/>
  <c r="C10" i="3"/>
  <c r="C21" i="8" s="1"/>
  <c r="C10" i="10"/>
  <c r="C17" i="8" s="1"/>
  <c r="F1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<sst xmlns="http://schemas.openxmlformats.org/spreadsheetml/2006/main" count="386" uniqueCount="206">
  <si>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</si>
  <si>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</si>
  <si>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</si>
  <si>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</si>
  <si>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</si>
  <si>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</si>
  <si>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</si>
  <si>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</si>
  <si>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</si>
  <si>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</si>
  <si>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</si>
  <si>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</si>
  <si>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</si>
  <si>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</si>
  <si>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</si>
  <si>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</si>
  <si>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</si>
  <si>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</si>
  <si>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</si>
  <si>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</si>
  <si>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</si>
  <si>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</si>
  <si>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</si>
  <si>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</si>
  <si>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</si>
  <si>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</si>
  <si>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</si>
  <si>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</si>
  <si>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</si>
  <si>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</si>
  <si>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</si>
  <si>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</si>
  <si>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</si>
  <si>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</si>
  <si>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</si>
  <si>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</si>
  <si>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</si>
  <si>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</si>
  <si>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</si>
  <si>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</si>
  <si>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</si>
  <si>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</si>
  <si>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</si>
  <si>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</si>
  <si>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</si>
  <si>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</si>
  <si>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</si>
  <si>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</si>
  <si>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</si>
  <si>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</si>
  <si>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</si>
  <si>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</si>
  <si>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</si>
  <si>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</si>
  <si>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</si>
  <si>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</si>
  <si>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</si>
  <si>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</si>
  <si>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</si>
  <si>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</si>
  <si>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</si>
  <si>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</si>
  <si>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</si>
  <si>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</si>
  <si>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</si>
  <si>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</si>
  <si>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</si>
  <si>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</si>
  <si>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</si>
  <si>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</si>
  <si>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</si>
  <si>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</si>
  <si>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</si>
  <si>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</si>
  <si>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</si>
  <si>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</si>
  <si>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</si>
  <si>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</si>
  <si>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</si>
  <si>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</si>
  <si>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</si>
  <si>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</si>
  <si>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</si>
  <si>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</si>
  <si>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</si>
  <si>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</si>
  <si>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</si>
  <si>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</si>
  <si>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</si>
  <si>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</si>
  <si>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</si>
  <si>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</si>
  <si>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</si>
  <si>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</si>
  <si>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</si>
  <si>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</si>
  <si>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</si>
  <si>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</si>
  <si>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</si>
  <si>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</si>
  <si>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</si>
  <si>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</si>
  <si>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</si>
  <si>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</si>
  <si>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</si>
  <si>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</si>
  <si>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</si>
  <si>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</si>
  <si>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</si>
  <si>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</si>
  <si>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</si>
  <si>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</si>
  <si>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</si>
  <si>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</si>
  <si>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</si>
  <si>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</si>
  <si>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</si>
  <si>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</si>
  <si>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</si>
  <si>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</si>
  <si>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</si>
  <si>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</si>
  <si>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</si>
  <si>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</si>
  <si>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</si>
  <si>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</si>
  <si>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</si>
  <si>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</si>
  <si>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</si>
  <si>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</si>
  <si>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</si>
  <si>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</si>
  <si>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</si>
  <si>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</si>
  <si>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</si>
  <si>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</si>
  <si>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</si>
  <si>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</si>
  <si>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</si>
  <si>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</si>
  <si>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</si>
  <si>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</si>
  <si>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</si>
  <si>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</si>
  <si>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</si>
  <si>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</si>
  <si>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</si>
  <si>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</si>
  <si>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</si>
  <si>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</si>
  <si>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</si>
  <si>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</si>
  <si>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</si>
  <si>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</si>
  <si>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</si>
  <si>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</si>
  <si>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</si>
  <si>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</si>
  <si>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</si>
  <si>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</si>
  <si>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</si>
  <si>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</si>
  <si>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</si>
  <si>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</si>
  <si>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</si>
  <si>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</si>
  <si>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</si>
  <si>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</si>
  <si>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</si>
  <si>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</si>
  <si>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</si>
  <si>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</si>
  <si>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</si>
  <si>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</si>
  <si>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</si>
  <si>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</si>
  <si>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</si>
  <si>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</si>
  <si>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</si>
  <si>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</si>
  <si>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</si>
  <si>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</si>
  <si>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</si>
  <si>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</si>
  <si>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</si>
  <si>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</si>
  <si>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</si>
  <si>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</si>
  <si>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Pumpestationer i brønde (&lt; 6,25 m2), SRO</t>
  </si>
  <si>
    <t xml:space="preserve">Ø 200 mm &lt; Ledningsnet ≤ Ø 500 mm </t>
  </si>
  <si>
    <t xml:space="preserve">Ledningsnet ≤ Ø 200 mm </t>
  </si>
  <si>
    <t>Brønde</t>
  </si>
  <si>
    <t>Tryksatte minipumpestationer (husstandssystemer)</t>
  </si>
  <si>
    <t>Administrationbygninger</t>
  </si>
  <si>
    <t>Efterbehandlingsanlæg (sandfilter), Mek/EL</t>
  </si>
  <si>
    <t>Efterbehandlingsanlæg (sandfilter), SRO</t>
  </si>
  <si>
    <t>Ejendomsskatter</t>
  </si>
  <si>
    <t>Spildevandsafgift</t>
  </si>
  <si>
    <t>Dokumenteret Spildevandssikkerhed</t>
  </si>
  <si>
    <t>Opdateringsaf handlingsplan for kloakrenovering</t>
  </si>
  <si>
    <t>Kvalitetssikring</t>
  </si>
  <si>
    <t>Ledelsessystem</t>
  </si>
  <si>
    <t xml:space="preserve">Klimatilspasning (oversvømmelseskort) </t>
  </si>
  <si>
    <t>Ærø Vand AS</t>
  </si>
  <si>
    <t>S108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</si>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</sst>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Ærø Vand AS</v>
      </c>
      <c r="B1" s="56"/>
      <c r="C1" s="56"/>
      <c r="D1" s="56"/>
      <c r="E1" s="56"/>
    </row>
    <row r="2" spans="1:5" x14ac:dyDescent="0.25">
      <c r="A2" s="222" t="str">
        <f>'1. Forside'!A2</f>
        <v>S108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198</v>
      </c>
      <c r="C7" s="51">
        <v>100000</v>
      </c>
      <c r="D7" s="191" t="s">
        <v>0</v>
      </c>
      <c r="E7" s="56"/>
    </row>
    <row r="8" spans="1:5" x14ac:dyDescent="0.25">
      <c r="A8" s="56"/>
      <c r="B8" s="213" t="s">
        <v>200</v>
      </c>
      <c r="C8" s="51">
        <v>50000</v>
      </c>
      <c r="D8" s="191" t="s">
        <v>0</v>
      </c>
      <c r="E8" s="56"/>
    </row>
    <row r="9" spans="1:5" x14ac:dyDescent="0.25">
      <c r="A9" s="56"/>
      <c r="B9" s="213" t="s">
        <v>201</v>
      </c>
      <c r="C9" s="51">
        <v>50000</v>
      </c>
      <c r="D9" s="191" t="s">
        <v>0</v>
      </c>
      <c r="E9" s="56"/>
    </row>
    <row r="10" spans="1:5" x14ac:dyDescent="0.25">
      <c r="A10" s="56"/>
      <c r="B10" s="213" t="s">
        <v>199</v>
      </c>
      <c r="C10" s="51">
        <v>0</v>
      </c>
      <c r="D10" s="191" t="s">
        <v>0</v>
      </c>
      <c r="E10" s="56"/>
    </row>
    <row r="11" spans="1:5" x14ac:dyDescent="0.25">
      <c r="A11" s="56"/>
      <c r="B11" s="213" t="s">
        <v>202</v>
      </c>
      <c r="C11" s="51">
        <v>0</v>
      </c>
      <c r="D11" s="191" t="s">
        <v>0</v>
      </c>
      <c r="E11" s="56"/>
    </row>
    <row r="12" spans="1:5" x14ac:dyDescent="0.25">
      <c r="A12" s="56"/>
      <c r="B12" s="54" t="s">
        <v>36</v>
      </c>
      <c r="C12" s="55">
        <f>SUM(C7:C11)</f>
        <v>200000</v>
      </c>
      <c r="D12" s="192" t="s">
        <v>0</v>
      </c>
      <c r="E12" s="56"/>
    </row>
    <row r="13" spans="1:5" x14ac:dyDescent="0.25">
      <c r="A13" s="56"/>
      <c r="B13" s="56"/>
      <c r="C13" s="183"/>
      <c r="D13" s="56"/>
      <c r="E13" s="56"/>
    </row>
    <row r="14" spans="1:5" x14ac:dyDescent="0.25">
      <c r="A14" s="56"/>
      <c r="B14" s="56"/>
      <c r="C14" s="183"/>
      <c r="D14" s="56"/>
      <c r="E14" s="56"/>
    </row>
    <row r="15" spans="1:5" ht="27.2" customHeight="1" x14ac:dyDescent="0.25">
      <c r="A15" s="56"/>
      <c r="B15" s="20" t="s">
        <v>151</v>
      </c>
      <c r="C15" s="193"/>
      <c r="D15" s="190"/>
      <c r="E15" s="56"/>
    </row>
    <row r="16" spans="1:5" ht="16.7" customHeight="1" x14ac:dyDescent="0.25">
      <c r="A16" s="56"/>
      <c r="B16" s="108" t="s">
        <v>152</v>
      </c>
      <c r="C16" s="19">
        <v>0</v>
      </c>
      <c r="D16" s="153" t="s">
        <v>0</v>
      </c>
      <c r="E16" s="56"/>
    </row>
    <row r="17" spans="1:5" ht="16.7" customHeight="1" x14ac:dyDescent="0.25">
      <c r="A17" s="56"/>
      <c r="B17" s="108" t="s">
        <v>153</v>
      </c>
      <c r="C17" s="40">
        <v>0</v>
      </c>
      <c r="D17" s="153" t="s">
        <v>0</v>
      </c>
      <c r="E17" s="56"/>
    </row>
    <row r="18" spans="1:5" x14ac:dyDescent="0.25">
      <c r="A18" s="56"/>
      <c r="B18" s="28" t="s">
        <v>154</v>
      </c>
      <c r="C18" s="55">
        <f>C16-C17</f>
        <v>0</v>
      </c>
      <c r="D18" s="155" t="s">
        <v>0</v>
      </c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hidden="1" customHeight="1" x14ac:dyDescent="0.25">
      <c r="B22" s="195"/>
      <c r="E22" s="196"/>
    </row>
    <row r="23" spans="1:5" ht="15.75" hidden="1" customHeight="1" x14ac:dyDescent="0.25">
      <c r="B23" s="196"/>
      <c r="C23" s="196"/>
    </row>
    <row r="24" spans="1:5" ht="15.75" hidden="1" customHeight="1" x14ac:dyDescent="0.25">
      <c r="B24" s="196"/>
      <c r="E24" s="196"/>
    </row>
    <row r="25" spans="1:5" ht="15.75" hidden="1" customHeight="1" x14ac:dyDescent="0.25">
      <c r="B25" s="196"/>
      <c r="D25" s="196"/>
    </row>
    <row r="26" spans="1:5" ht="15.75" hidden="1" customHeight="1" x14ac:dyDescent="0.25">
      <c r="B26" s="196"/>
      <c r="C26" s="196"/>
    </row>
    <row r="27" spans="1:5" ht="15.75" hidden="1" customHeight="1" x14ac:dyDescent="0.25">
      <c r="B27" s="196"/>
      <c r="C27" s="196"/>
    </row>
    <row r="28" spans="1:5" ht="15.75" hidden="1" customHeight="1" x14ac:dyDescent="0.25">
      <c r="B28" s="196"/>
      <c r="D28" s="196"/>
    </row>
    <row r="29" spans="1:5" ht="15.75" hidden="1" customHeight="1" x14ac:dyDescent="0.25">
      <c r="B29" s="196"/>
      <c r="D29" s="196"/>
    </row>
    <row r="30" spans="1:5" ht="15.75" hidden="1" customHeight="1" x14ac:dyDescent="0.25">
      <c r="B30" s="196"/>
      <c r="D30" s="196"/>
    </row>
    <row r="31" spans="1:5" ht="15.75" hidden="1" customHeight="1" x14ac:dyDescent="0.25">
      <c r="B31" s="195"/>
      <c r="C31" s="195"/>
    </row>
    <row r="32" spans="1:5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5"/>
    </row>
    <row r="67" spans="1:5" hidden="1" x14ac:dyDescent="0.25"/>
    <row r="68" spans="1:5" hidden="1" x14ac:dyDescent="0.25"/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/>
    <row r="77" spans="1:5" hidden="1" x14ac:dyDescent="0.25"/>
    <row r="78" spans="1:5" hidden="1" x14ac:dyDescent="0.25"/>
    <row r="79" spans="1:5" hidden="1" x14ac:dyDescent="0.25"/>
    <row r="80" spans="1:5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Ærø Vand AS</v>
      </c>
      <c r="B1" s="26"/>
      <c r="C1" s="26"/>
      <c r="D1" s="26"/>
      <c r="E1" s="26"/>
    </row>
    <row r="2" spans="1:5" x14ac:dyDescent="0.25">
      <c r="A2" s="223" t="str">
        <f>'1. Forside'!A2</f>
        <v>S108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Ærø Vand AS</v>
      </c>
      <c r="B1" s="26"/>
      <c r="C1" s="26"/>
      <c r="D1" s="26"/>
      <c r="E1" s="26"/>
    </row>
    <row r="2" spans="1:5" x14ac:dyDescent="0.25">
      <c r="A2" s="223" t="str">
        <f>'1. Forside'!A2</f>
        <v>S108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3173000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7000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3166000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3283995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3516000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-232005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Ærø Vand AS</v>
      </c>
      <c r="B1" s="26"/>
      <c r="C1" s="26"/>
      <c r="D1" s="26"/>
      <c r="E1" s="26"/>
    </row>
    <row r="2" spans="1:5" x14ac:dyDescent="0.25">
      <c r="A2" s="223" t="str">
        <f>'1. Forside'!A2</f>
        <v>S108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1505088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911759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593329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118665.8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Ærø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17785778.118626598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8554605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272876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-7140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129167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8949508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28623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28623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-4644647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-2854950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-36886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-7536483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1441648</v>
      </c>
      <c r="D27" s="79" t="s">
        <v>0</v>
      </c>
      <c r="E27" s="10">
        <f>IF(C27&lt;0,0,-C27)</f>
        <v>-1441648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17122015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17122015</v>
      </c>
      <c r="D36" s="79" t="s">
        <v>0</v>
      </c>
      <c r="E36" s="10">
        <f>-C36</f>
        <v>-17122015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-777884.88137340173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Ærø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145040</v>
      </c>
      <c r="D7" s="224" t="s">
        <v>0</v>
      </c>
      <c r="E7" s="225">
        <v>572234</v>
      </c>
      <c r="F7" s="224" t="s">
        <v>0</v>
      </c>
      <c r="G7" s="225">
        <v>91702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93576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-51464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145040</v>
      </c>
      <c r="D11" s="228" t="s">
        <v>0</v>
      </c>
      <c r="E11" s="55">
        <f>C11+E7-E8-E9</f>
        <v>623698</v>
      </c>
      <c r="F11" s="228" t="s">
        <v>0</v>
      </c>
      <c r="G11" s="55">
        <f>E11+G7-G8-G9</f>
        <v>715400</v>
      </c>
      <c r="H11" s="228" t="s">
        <v>0</v>
      </c>
      <c r="I11" s="55">
        <f>G11+I7-I8-I9</f>
        <v>715400</v>
      </c>
      <c r="J11" s="228" t="s">
        <v>0</v>
      </c>
      <c r="K11" s="55">
        <f>K7-K8-K9+K10+I11</f>
        <v>663936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Ærø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5616297.383285258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-21341.93005648398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-128613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5466342.4532287735</v>
      </c>
      <c r="D13" s="79" t="s">
        <v>0</v>
      </c>
      <c r="E13" s="6">
        <f>C13</f>
        <v>5466342.4532287735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8512605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205</v>
      </c>
      <c r="C16" s="14">
        <f>'6. Gennemførte investeringer'!F18</f>
        <v>384785.02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-103298.95999999999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220000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9014091.0599999987</v>
      </c>
      <c r="D19" s="79" t="s">
        <v>0</v>
      </c>
      <c r="E19" s="8">
        <f>C19</f>
        <v>9014091.0599999987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156000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22000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-111978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servicemål'!C12</f>
        <v>200000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servicemål'!C18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3166000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-232005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3200017</v>
      </c>
      <c r="D30" s="79" t="s">
        <v>0</v>
      </c>
      <c r="E30" s="6">
        <f>C30</f>
        <v>3200017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118665.8</v>
      </c>
      <c r="D32" s="79" t="s">
        <v>0</v>
      </c>
      <c r="E32" s="10">
        <f>C32</f>
        <v>118665.8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-777884.88137340173</v>
      </c>
      <c r="D34" s="79" t="s">
        <v>0</v>
      </c>
      <c r="E34" s="12">
        <f>C34</f>
        <v>-777884.88137340173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17021231.431855373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254075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66.992940792503688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5616297.383285258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5616297.383285258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5616297.383285258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-21341.93005648398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4329042.0230362769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5594955.4532287735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5616297.383285258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514452.84030892962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128613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395111087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8512605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8512605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Ærø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>
        <v>2014</v>
      </c>
      <c r="D8" s="31">
        <v>10</v>
      </c>
      <c r="E8" s="32">
        <v>145108</v>
      </c>
      <c r="F8" s="34">
        <f t="shared" ref="F8:F15" si="0">E8/D8</f>
        <v>14510.8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2014</v>
      </c>
      <c r="D9" s="31">
        <v>75</v>
      </c>
      <c r="E9" s="32">
        <v>1832420</v>
      </c>
      <c r="F9" s="34">
        <f t="shared" ref="F9:F14" si="1">E9/D9</f>
        <v>24432.266666666666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>
        <v>2014</v>
      </c>
      <c r="D10" s="31">
        <v>75</v>
      </c>
      <c r="E10" s="32">
        <v>312615</v>
      </c>
      <c r="F10" s="34">
        <f t="shared" si="1"/>
        <v>4168.2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2014</v>
      </c>
      <c r="D11" s="31">
        <v>75</v>
      </c>
      <c r="E11" s="32">
        <v>259142</v>
      </c>
      <c r="F11" s="34">
        <f t="shared" si="1"/>
        <v>3455.2266666666665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2014</v>
      </c>
      <c r="D12" s="31">
        <v>30</v>
      </c>
      <c r="E12" s="32">
        <v>19385</v>
      </c>
      <c r="F12" s="34">
        <f t="shared" si="1"/>
        <v>646.16666666666663</v>
      </c>
      <c r="G12" s="35" t="s">
        <v>0</v>
      </c>
      <c r="H12" s="26"/>
    </row>
    <row r="13" spans="1:8" s="150" customFormat="1" x14ac:dyDescent="0.25">
      <c r="A13" s="26"/>
      <c r="B13" s="29" t="s">
        <v>190</v>
      </c>
      <c r="C13" s="30">
        <v>2014</v>
      </c>
      <c r="D13" s="31">
        <v>75</v>
      </c>
      <c r="E13" s="32">
        <v>65208</v>
      </c>
      <c r="F13" s="34">
        <f t="shared" si="1"/>
        <v>869.44</v>
      </c>
      <c r="G13" s="35" t="s">
        <v>0</v>
      </c>
      <c r="H13" s="26"/>
    </row>
    <row r="14" spans="1:8" s="150" customFormat="1" x14ac:dyDescent="0.25">
      <c r="A14" s="26"/>
      <c r="B14" s="29" t="s">
        <v>189</v>
      </c>
      <c r="C14" s="30">
        <v>2014</v>
      </c>
      <c r="D14" s="31">
        <v>75</v>
      </c>
      <c r="E14" s="32">
        <v>126984</v>
      </c>
      <c r="F14" s="34">
        <f t="shared" si="1"/>
        <v>1693.12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>
        <v>2014</v>
      </c>
      <c r="D15" s="31">
        <v>10</v>
      </c>
      <c r="E15" s="32">
        <v>94088</v>
      </c>
      <c r="F15" s="34">
        <f t="shared" si="0"/>
        <v>9408.7999999999993</v>
      </c>
      <c r="G15" s="35" t="s">
        <v>0</v>
      </c>
      <c r="H15" s="26"/>
    </row>
    <row r="16" spans="1:8" s="150" customFormat="1" x14ac:dyDescent="0.25">
      <c r="A16" s="26"/>
      <c r="B16" s="23" t="s">
        <v>72</v>
      </c>
      <c r="C16" s="160"/>
      <c r="D16" s="160"/>
      <c r="E16" s="160"/>
      <c r="F16" s="36">
        <f>SUM(F8:F15)</f>
        <v>59184.020000000004</v>
      </c>
      <c r="G16" s="37" t="s">
        <v>0</v>
      </c>
      <c r="H16" s="26"/>
    </row>
    <row r="17" spans="1:8" s="150" customFormat="1" x14ac:dyDescent="0.25">
      <c r="A17" s="26"/>
      <c r="B17" s="107" t="s">
        <v>136</v>
      </c>
      <c r="C17" s="161"/>
      <c r="D17" s="161"/>
      <c r="E17" s="161"/>
      <c r="F17" s="66">
        <v>325601</v>
      </c>
      <c r="G17" s="37" t="s">
        <v>0</v>
      </c>
      <c r="H17" s="26"/>
    </row>
    <row r="18" spans="1:8" s="150" customFormat="1" x14ac:dyDescent="0.25">
      <c r="A18" s="26"/>
      <c r="B18" s="39" t="s">
        <v>69</v>
      </c>
      <c r="C18" s="162"/>
      <c r="D18" s="162"/>
      <c r="E18" s="163"/>
      <c r="F18" s="38">
        <f>F16+F17</f>
        <v>384785.02</v>
      </c>
      <c r="G18" s="38" t="s">
        <v>0</v>
      </c>
      <c r="H18" s="26"/>
    </row>
    <row r="19" spans="1:8" s="150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50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50" customFormat="1" hidden="1" x14ac:dyDescent="0.25"/>
    <row r="23" spans="1:8" s="150" customFormat="1" hidden="1" x14ac:dyDescent="0.25"/>
    <row r="24" spans="1:8" s="150" customFormat="1" hidden="1" x14ac:dyDescent="0.25"/>
    <row r="25" spans="1:8" s="150" customFormat="1" ht="14.45" hidden="1" customHeight="1" x14ac:dyDescent="0.25"/>
    <row r="26" spans="1:8" s="150" customFormat="1" ht="14.45" hidden="1" customHeight="1" x14ac:dyDescent="0.25"/>
    <row r="27" spans="1:8" s="150" customFormat="1" ht="15" hidden="1" customHeight="1" x14ac:dyDescent="0.25"/>
    <row r="28" spans="1:8" s="150" customFormat="1" ht="15" hidden="1" customHeight="1" x14ac:dyDescent="0.25"/>
    <row r="29" spans="1:8" s="150" customFormat="1" ht="15" hidden="1" customHeight="1" x14ac:dyDescent="0.25"/>
    <row r="30" spans="1:8" s="150" customFormat="1" ht="15" hidden="1" customHeight="1" x14ac:dyDescent="0.25"/>
    <row r="31" spans="1:8" s="150" customFormat="1" ht="15" hidden="1" customHeight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Ærø Vand AS</v>
      </c>
      <c r="B1" s="164"/>
      <c r="C1" s="164"/>
      <c r="D1" s="164"/>
      <c r="E1" s="164"/>
    </row>
    <row r="2" spans="1:5" x14ac:dyDescent="0.25">
      <c r="A2" s="1" t="str">
        <f>'1. Forside'!A2</f>
        <v>S108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60000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161667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investeringer'!F16</f>
        <v>59184.020000000004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-103298.95999999999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Ærø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190</v>
      </c>
      <c r="C8" s="30">
        <v>2015</v>
      </c>
      <c r="D8" s="31">
        <v>75</v>
      </c>
      <c r="E8" s="32">
        <v>4000000</v>
      </c>
      <c r="F8" s="45">
        <f>E8/D8</f>
        <v>53333.333333333336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>
        <v>2016</v>
      </c>
      <c r="D9" s="31">
        <v>75</v>
      </c>
      <c r="E9" s="32">
        <v>2750000</v>
      </c>
      <c r="F9" s="45">
        <f t="shared" ref="F9" si="0">E9/D9</f>
        <v>36666.666666666664</v>
      </c>
      <c r="G9" s="35" t="s">
        <v>0</v>
      </c>
      <c r="H9" s="26"/>
    </row>
    <row r="10" spans="1:8" s="150" customFormat="1" x14ac:dyDescent="0.25">
      <c r="A10" s="26"/>
      <c r="B10" s="29" t="s">
        <v>194</v>
      </c>
      <c r="C10" s="30">
        <v>2016</v>
      </c>
      <c r="D10" s="31">
        <v>20</v>
      </c>
      <c r="E10" s="32">
        <v>500000</v>
      </c>
      <c r="F10" s="45">
        <f t="shared" ref="F10:F11" si="1">E10/D10</f>
        <v>25000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>
        <v>2016</v>
      </c>
      <c r="D11" s="31">
        <v>10</v>
      </c>
      <c r="E11" s="32">
        <v>1050000</v>
      </c>
      <c r="F11" s="45">
        <f t="shared" si="1"/>
        <v>105000</v>
      </c>
      <c r="G11" s="35" t="s">
        <v>0</v>
      </c>
      <c r="H11" s="26"/>
    </row>
    <row r="12" spans="1:8" s="150" customFormat="1" x14ac:dyDescent="0.25">
      <c r="A12" s="26"/>
      <c r="B12" s="109" t="s">
        <v>73</v>
      </c>
      <c r="C12" s="167"/>
      <c r="D12" s="168"/>
      <c r="E12" s="169"/>
      <c r="F12" s="46">
        <f>SUMIF(C8:C11,"2015",F8:F11)</f>
        <v>53333.333333333336</v>
      </c>
      <c r="G12" s="47" t="s">
        <v>0</v>
      </c>
      <c r="H12" s="26"/>
    </row>
    <row r="13" spans="1:8" s="150" customFormat="1" x14ac:dyDescent="0.25">
      <c r="A13" s="26"/>
      <c r="B13" s="107" t="s">
        <v>134</v>
      </c>
      <c r="C13" s="170"/>
      <c r="D13" s="171"/>
      <c r="E13" s="172"/>
      <c r="F13" s="46">
        <f>SUMIF(C8:C11,"2016",F8:F11)</f>
        <v>166666.66666666666</v>
      </c>
      <c r="G13" s="47" t="s">
        <v>0</v>
      </c>
      <c r="H13" s="26"/>
    </row>
    <row r="14" spans="1:8" s="150" customFormat="1" x14ac:dyDescent="0.25">
      <c r="A14" s="26"/>
      <c r="B14" s="50" t="s">
        <v>36</v>
      </c>
      <c r="C14" s="173"/>
      <c r="D14" s="174"/>
      <c r="E14" s="174"/>
      <c r="F14" s="48">
        <f>F12+F13</f>
        <v>220000</v>
      </c>
      <c r="G14" s="49" t="s">
        <v>0</v>
      </c>
      <c r="H14" s="26"/>
    </row>
    <row r="15" spans="1:8" s="150" customFormat="1" x14ac:dyDescent="0.25">
      <c r="A15" s="26"/>
      <c r="B15" s="26"/>
      <c r="C15" s="16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16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166"/>
      <c r="D17" s="26"/>
      <c r="E17" s="26"/>
      <c r="F17" s="175"/>
      <c r="G17" s="175"/>
      <c r="H17" s="26"/>
    </row>
    <row r="18" spans="1:8" s="150" customFormat="1" hidden="1" x14ac:dyDescent="0.25">
      <c r="C18" s="176"/>
    </row>
    <row r="19" spans="1:8" s="150" customFormat="1" hidden="1" x14ac:dyDescent="0.25">
      <c r="C19" s="17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t="12" hidden="1" customHeight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Ærø Vand AS</v>
      </c>
      <c r="B1" s="56"/>
      <c r="C1" s="56"/>
      <c r="D1" s="178"/>
      <c r="E1" s="56"/>
    </row>
    <row r="2" spans="1:5" x14ac:dyDescent="0.25">
      <c r="A2" s="222" t="str">
        <f>'1. Forside'!A2</f>
        <v>S108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17000</v>
      </c>
      <c r="D7" s="182" t="s">
        <v>0</v>
      </c>
      <c r="E7" s="56"/>
    </row>
    <row r="8" spans="1:5" x14ac:dyDescent="0.25">
      <c r="A8" s="56"/>
      <c r="B8" s="207" t="s">
        <v>196</v>
      </c>
      <c r="C8" s="51">
        <v>29000</v>
      </c>
      <c r="D8" s="182" t="s">
        <v>0</v>
      </c>
      <c r="E8" s="56"/>
    </row>
    <row r="9" spans="1:5" x14ac:dyDescent="0.25">
      <c r="A9" s="56"/>
      <c r="B9" s="207" t="s">
        <v>197</v>
      </c>
      <c r="C9" s="51">
        <v>110000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156000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11000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11000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22000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176522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288500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-111978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2015-09-04T10:09:08Z</cp:lastPrinted>
  <dcterms:created xsi:type="dcterms:W3CDTF">2014-01-17T08:54:17Z</dcterms:created>
  <dcterms:modified xsi:type="dcterms:W3CDTF">2015-10-01T12:44:26Z</dcterms:modified>
</cp:coreProperties>
</file>