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E31" i="19" l="1"/>
  <c r="C36" i="19" l="1"/>
  <c r="E36" i="19" s="1"/>
  <c r="F54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2" l="1"/>
  <c r="C11" i="12" s="1"/>
  <c r="C32" i="8" s="1"/>
  <c r="E32" i="8" s="1"/>
  <c r="C9" i="13" l="1"/>
  <c r="C26" i="8" s="1"/>
  <c r="F8" i="2" l="1"/>
  <c r="F8" i="7"/>
  <c r="F53" i="7" s="1"/>
  <c r="F29" i="2" l="1"/>
  <c r="C9" i="10" s="1"/>
  <c r="C15" i="11" l="1"/>
  <c r="C29" i="8" s="1"/>
  <c r="C15" i="13"/>
  <c r="C27" i="8" s="1"/>
  <c r="C14" i="4"/>
  <c r="C25" i="8" s="1"/>
  <c r="C24" i="3"/>
  <c r="C23" i="8" s="1"/>
  <c r="F55" i="7"/>
  <c r="C18" i="8" s="1"/>
  <c r="C18" i="3"/>
  <c r="C22" i="8" s="1"/>
  <c r="C12" i="3"/>
  <c r="C21" i="8" s="1"/>
  <c r="C8" i="4"/>
  <c r="C24" i="8" s="1"/>
  <c r="C10" i="10"/>
  <c r="C17" i="8" s="1"/>
  <c r="F31" i="2"/>
  <c r="C16" i="8" s="1"/>
  <c r="C19" i="8" l="1"/>
  <c r="E19" i="8" s="1"/>
  <c r="C30" i="8"/>
  <c r="E30" i="8" s="1"/>
  <c r="A1" i="8"/>
  <c r="C9" i="15" l="1"/>
  <c r="C10" i="8" s="1"/>
  <c r="C13" i="8" s="1"/>
  <c r="E13" i="8" s="1"/>
  <c r="E36" i="8" s="1"/>
  <c r="E38" i="8" s="1"/>
</calcChain>
</file>

<file path=xl/sharedStrings.xml><?xml version="1.0" encoding="utf-8"?>
<sst xmlns="http://schemas.openxmlformats.org/spreadsheetml/2006/main" count="531" uniqueCount="230">
  <si>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</si>
  <si>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</si>
  <si>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</si>
  <si>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</si>
  <si>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</si>
  <si>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</si>
  <si>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</si>
  <si>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</si>
  <si>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</si>
  <si>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</si>
  <si>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</si>
  <si>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</si>
  <si>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</si>
  <si>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</si>
  <si>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</si>
  <si>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</si>
  <si>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</si>
  <si>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</si>
  <si>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</si>
  <si>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</si>
  <si>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</si>
  <si>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</si>
  <si>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</si>
  <si>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</si>
  <si>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</si>
  <si>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</si>
  <si>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</si>
  <si>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</si>
  <si>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</si>
  <si>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</si>
  <si>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</si>
  <si>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</si>
  <si>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</si>
  <si>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</si>
  <si>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</si>
  <si>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</si>
  <si>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</si>
  <si>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</si>
  <si>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</si>
  <si>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</si>
  <si>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</si>
  <si>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</si>
  <si>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</si>
  <si>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</si>
  <si>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</si>
  <si>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</si>
  <si>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</si>
  <si>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</si>
  <si>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</si>
  <si>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</si>
  <si>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</si>
  <si>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</si>
  <si>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</si>
  <si>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</si>
  <si>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</si>
  <si>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</si>
  <si>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</si>
  <si>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</si>
  <si>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</si>
  <si>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</si>
  <si>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</si>
  <si>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</si>
  <si>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</si>
  <si>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</si>
  <si>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</si>
  <si>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</si>
  <si>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</si>
  <si>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</si>
  <si>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</si>
  <si>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</si>
  <si>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</si>
  <si>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</si>
  <si>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</si>
  <si>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</si>
  <si>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</si>
  <si>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</si>
  <si>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</si>
  <si>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</si>
  <si>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</si>
  <si>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</si>
  <si>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</si>
  <si>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</si>
  <si>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</si>
  <si>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</si>
  <si>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</si>
  <si>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</si>
  <si>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</si>
  <si>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</si>
  <si>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</si>
  <si>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</si>
  <si>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</si>
  <si>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</si>
  <si>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</si>
  <si>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</si>
  <si>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</si>
  <si>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</si>
  <si>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</si>
  <si>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</si>
  <si>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</si>
  <si>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</si>
  <si>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</si>
  <si>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</si>
  <si>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</si>
  <si>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</si>
  <si>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</si>
  <si>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</si>
  <si>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</si>
  <si>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</si>
  <si>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</si>
  <si>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</si>
  <si>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</si>
  <si>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</si>
  <si>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</si>
  <si>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</si>
  <si>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</si>
  <si>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</si>
  <si>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</si>
  <si>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</si>
  <si>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</si>
  <si>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</si>
  <si>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</si>
  <si>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</si>
  <si>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</si>
  <si>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</si>
  <si>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</si>
  <si>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</si>
  <si>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</si>
  <si>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</si>
  <si>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</si>
  <si>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</si>
  <si>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</si>
  <si>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</si>
  <si>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</si>
  <si>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</si>
  <si>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</si>
  <si>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</si>
  <si>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</si>
  <si>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</si>
  <si>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</si>
  <si>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</si>
  <si>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</si>
  <si>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</si>
  <si>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</si>
  <si>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</si>
  <si>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</si>
  <si>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</si>
  <si>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</si>
  <si>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</si>
  <si>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</si>
  <si>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</si>
  <si>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</si>
  <si>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</si>
  <si>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</si>
  <si>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</si>
  <si>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</si>
  <si>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</si>
  <si>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</si>
  <si>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</si>
  <si>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</si>
  <si>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</si>
  <si>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</si>
  <si>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</si>
  <si>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</si>
  <si>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</si>
  <si>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</si>
  <si>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</si>
  <si>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</si>
  <si>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</si>
  <si>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</si>
  <si>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</si>
  <si>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</si>
  <si>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</si>
  <si>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</si>
  <si>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</si>
  <si>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</si>
  <si>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</si>
  <si>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</si>
  <si>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</si>
  <si>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</si>
  <si>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</si>
  <si>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</si>
  <si>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</si>
  <si>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</si>
  <si>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</si>
  <si>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</si>
  <si>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</si>
  <si>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</si>
  <si>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</si>
  <si>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Tjenestemandspensioner</t>
  </si>
  <si>
    <t>Ejendomsskatter</t>
  </si>
  <si>
    <t>Selskabsskatter</t>
  </si>
  <si>
    <t>Køb af ydelser og produkter, der er omfattet af prisloftreguleringen, hos et andet selskab</t>
  </si>
  <si>
    <t>Brønde</t>
  </si>
  <si>
    <t xml:space="preserve">Ø 200 mm &lt; Ledningsnet ≤ Ø 500 mm </t>
  </si>
  <si>
    <t>Ø 1000 mm &lt; Ledningsnet ≤ Ø 1200 mm</t>
  </si>
  <si>
    <t>Stik</t>
  </si>
  <si>
    <t>Pumpeinstallation Miljøklasse A (300-600 l/s) - Mek/EL</t>
  </si>
  <si>
    <t>Pumpeinstallation Miljøklasse A (300-600 l/s) - SRO</t>
  </si>
  <si>
    <t>Strømpeforing ≤ Ø 200 mm</t>
  </si>
  <si>
    <t xml:space="preserve">Ledningsnet ≤ Ø 200 mm </t>
  </si>
  <si>
    <t>Tryksatte minipumpestationer (husstandssystemer)</t>
  </si>
  <si>
    <t>Pumpestationer i brønde (&lt; 6,25 m2), Mek/EL</t>
  </si>
  <si>
    <t>Pumpestationer i brønde (&lt; 6,25 m2), SRO</t>
  </si>
  <si>
    <t xml:space="preserve">Kælder (&lt; 7 m2) </t>
  </si>
  <si>
    <t xml:space="preserve">Installationer </t>
  </si>
  <si>
    <t>Pumpestationer i brønde (&lt; 6,25 m2), Konstruktioner</t>
  </si>
  <si>
    <t>Ø 500 mm &lt; Ledningsnet ≤ Ø 800 mm</t>
  </si>
  <si>
    <t>Strømpeforing Ø 200 mm &lt; Ledningsnet ≤ Ø 500 mm</t>
  </si>
  <si>
    <t>Jordbassin Klasse A</t>
  </si>
  <si>
    <t>Indløb-/udløbsarrangement</t>
  </si>
  <si>
    <t>Administrationbygninger</t>
  </si>
  <si>
    <t>Arbejdsplads</t>
  </si>
  <si>
    <t>Installationer "ingen eller faste riste" (mindre end 7 m2)</t>
  </si>
  <si>
    <t>Strømpeforing Ø 500 mm &lt; Ledningsnet ≤ Ø 800 mm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</si>
  <si>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</si>
  <si>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</si>
  <si>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</si>
  <si>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Køretøjer, personbil</t>
  </si>
  <si>
    <t>Køretøjer, store lastvogne (&gt; 3.500 kg.)</t>
  </si>
  <si>
    <t>Køretøjer, entreprenørmaskiner</t>
  </si>
  <si>
    <t>Køretøjer, små lastvogne (&lt; 3.500 kg.)</t>
  </si>
  <si>
    <t>2014</t>
  </si>
  <si>
    <t>75</t>
  </si>
  <si>
    <t>5</t>
  </si>
  <si>
    <t>20</t>
  </si>
  <si>
    <t>50</t>
  </si>
  <si>
    <t>10</t>
  </si>
  <si>
    <t>Afløb Ballerup AS</t>
  </si>
  <si>
    <t>S001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</si>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</sst>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Afløb Ballerup AS</v>
      </c>
      <c r="B1" s="56"/>
      <c r="C1" s="56"/>
      <c r="D1" s="56"/>
      <c r="E1" s="56"/>
    </row>
    <row r="2" spans="1:5" x14ac:dyDescent="0.25">
      <c r="A2" s="222" t="str">
        <f>'1. Forside'!A2</f>
        <v>S001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Afløb Ballerup AS</v>
      </c>
      <c r="B1" s="26"/>
      <c r="C1" s="26"/>
      <c r="D1" s="26"/>
      <c r="E1" s="26"/>
    </row>
    <row r="2" spans="1:5" x14ac:dyDescent="0.25">
      <c r="A2" s="223" t="str">
        <f>'1. Forside'!A2</f>
        <v>S001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Afløb Ballerup AS</v>
      </c>
      <c r="B1" s="26"/>
      <c r="C1" s="26"/>
      <c r="D1" s="26"/>
      <c r="E1" s="26"/>
    </row>
    <row r="2" spans="1:5" x14ac:dyDescent="0.25">
      <c r="A2" s="223" t="str">
        <f>'1. Forside'!A2</f>
        <v>S001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900000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1500000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-600000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-809359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-1500000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690641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Afløb Ballerup AS</v>
      </c>
      <c r="B1" s="26"/>
      <c r="C1" s="26"/>
      <c r="D1" s="26"/>
      <c r="E1" s="26"/>
    </row>
    <row r="2" spans="1:5" x14ac:dyDescent="0.25">
      <c r="A2" s="223" t="str">
        <f>'1. Forside'!A2</f>
        <v>S001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-33107380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-16691583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-16415797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-3283159.4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Afløb Ballerup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53758131.342328861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23784138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1580647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994453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1159892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27519130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871400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900000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1771400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76689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-867093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-26181993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-1070895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-28119981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1247238</v>
      </c>
      <c r="D27" s="79" t="s">
        <v>0</v>
      </c>
      <c r="E27" s="10">
        <f>IF(C27&lt;0,0,-C27)</f>
        <v>-1247238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52510893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52510893</v>
      </c>
      <c r="D36" s="79" t="s">
        <v>0</v>
      </c>
      <c r="E36" s="10">
        <f>-C36</f>
        <v>-52510893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0.34232886135578156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Afløb Ballerup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S001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56411</v>
      </c>
      <c r="D7" s="224" t="s">
        <v>0</v>
      </c>
      <c r="E7" s="225">
        <v>0</v>
      </c>
      <c r="F7" s="224" t="s">
        <v>0</v>
      </c>
      <c r="G7" s="225">
        <v>76689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56411</v>
      </c>
      <c r="D8" s="224" t="s">
        <v>0</v>
      </c>
      <c r="E8" s="226">
        <v>0</v>
      </c>
      <c r="F8" s="224" t="s">
        <v>0</v>
      </c>
      <c r="G8" s="226">
        <v>76689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Afløb Ballerup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12178692.753096474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-46279.032461766605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-608935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11523478.720634708</v>
      </c>
      <c r="D13" s="79" t="s">
        <v>0</v>
      </c>
      <c r="E13" s="6">
        <f>C13</f>
        <v>11523478.720634708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23390113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229</v>
      </c>
      <c r="C16" s="14">
        <f>'6. Gennemførte investeringer'!F31</f>
        <v>4710954.8600000003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2932947.7733333334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investeringer'!F55</f>
        <v>939879.99999999988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31973895.633333333</v>
      </c>
      <c r="D19" s="79" t="s">
        <v>0</v>
      </c>
      <c r="E19" s="8">
        <f>C19</f>
        <v>31973895.633333333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24888000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108000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8545980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-600000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690641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33632621</v>
      </c>
      <c r="D30" s="79" t="s">
        <v>0</v>
      </c>
      <c r="E30" s="6">
        <f>C30</f>
        <v>33632621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-3283159.4</v>
      </c>
      <c r="D32" s="79" t="s">
        <v>0</v>
      </c>
      <c r="E32" s="10">
        <f>C32</f>
        <v>-3283159.4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0.34232886135578156</v>
      </c>
      <c r="D34" s="79" t="s">
        <v>0</v>
      </c>
      <c r="E34" s="12">
        <f>C34</f>
        <v>0.34232886135578156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73846836.296296895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2731106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27.039168855510148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Afløb Ballerup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S001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9692867.7530964743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-2485825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C7-C8</f>
        <v>12178692.753096474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12178692.753096474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-46279.032461766605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Afløb Ballerup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6623990.9884091727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12132413.720634708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12178692.753096474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3647530.4976842473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608935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Afløb Ballerup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832535368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23390113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23390113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Afløb Ballerup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193</v>
      </c>
      <c r="C8" s="30" t="s">
        <v>221</v>
      </c>
      <c r="D8" s="31" t="s">
        <v>222</v>
      </c>
      <c r="E8" s="32">
        <v>3165131</v>
      </c>
      <c r="F8" s="34">
        <f t="shared" ref="F8" si="0">E8/D8</f>
        <v>42201.746666666666</v>
      </c>
      <c r="G8" s="35" t="s">
        <v>0</v>
      </c>
      <c r="H8" s="26"/>
    </row>
    <row r="9" spans="1:8" s="150" customFormat="1" x14ac:dyDescent="0.25">
      <c r="A9" s="26"/>
      <c r="B9" s="29" t="s">
        <v>195</v>
      </c>
      <c r="C9" s="30" t="s">
        <v>221</v>
      </c>
      <c r="D9" s="31" t="s">
        <v>222</v>
      </c>
      <c r="E9" s="32">
        <v>52995</v>
      </c>
      <c r="F9" s="34">
        <f t="shared" ref="F9:F28" si="1">E9/D9</f>
        <v>706.6</v>
      </c>
      <c r="G9" s="35" t="s">
        <v>0</v>
      </c>
      <c r="H9" s="26"/>
    </row>
    <row r="10" spans="1:8" s="150" customFormat="1" x14ac:dyDescent="0.25">
      <c r="A10" s="26"/>
      <c r="B10" s="29" t="s">
        <v>211</v>
      </c>
      <c r="C10" s="30" t="s">
        <v>221</v>
      </c>
      <c r="D10" s="31" t="s">
        <v>223</v>
      </c>
      <c r="E10" s="32">
        <v>1630977</v>
      </c>
      <c r="F10" s="34">
        <f t="shared" si="1"/>
        <v>326195.40000000002</v>
      </c>
      <c r="G10" s="35" t="s">
        <v>0</v>
      </c>
      <c r="H10" s="26"/>
    </row>
    <row r="11" spans="1:8" s="150" customFormat="1" x14ac:dyDescent="0.25">
      <c r="A11" s="26"/>
      <c r="B11" s="29" t="s">
        <v>212</v>
      </c>
      <c r="C11" s="30" t="s">
        <v>221</v>
      </c>
      <c r="D11" s="31" t="s">
        <v>224</v>
      </c>
      <c r="E11" s="32">
        <v>2255642</v>
      </c>
      <c r="F11" s="34">
        <f t="shared" si="1"/>
        <v>112782.1</v>
      </c>
      <c r="G11" s="35" t="s">
        <v>0</v>
      </c>
      <c r="H11" s="26"/>
    </row>
    <row r="12" spans="1:8" s="150" customFormat="1" x14ac:dyDescent="0.25">
      <c r="A12" s="26"/>
      <c r="B12" s="29" t="s">
        <v>198</v>
      </c>
      <c r="C12" s="30" t="s">
        <v>221</v>
      </c>
      <c r="D12" s="31" t="s">
        <v>225</v>
      </c>
      <c r="E12" s="32">
        <v>3008089</v>
      </c>
      <c r="F12" s="34">
        <f t="shared" si="1"/>
        <v>60161.78</v>
      </c>
      <c r="G12" s="35" t="s">
        <v>0</v>
      </c>
      <c r="H12" s="26"/>
    </row>
    <row r="13" spans="1:8" s="150" customFormat="1" x14ac:dyDescent="0.25">
      <c r="A13" s="26"/>
      <c r="B13" s="29" t="s">
        <v>207</v>
      </c>
      <c r="C13" s="30" t="s">
        <v>221</v>
      </c>
      <c r="D13" s="31" t="s">
        <v>225</v>
      </c>
      <c r="E13" s="32">
        <v>840683</v>
      </c>
      <c r="F13" s="34">
        <f t="shared" si="1"/>
        <v>16813.66</v>
      </c>
      <c r="G13" s="35" t="s">
        <v>0</v>
      </c>
      <c r="H13" s="26"/>
    </row>
    <row r="14" spans="1:8" s="150" customFormat="1" x14ac:dyDescent="0.25">
      <c r="A14" s="26"/>
      <c r="B14" s="29" t="s">
        <v>213</v>
      </c>
      <c r="C14" s="30" t="s">
        <v>221</v>
      </c>
      <c r="D14" s="31" t="s">
        <v>225</v>
      </c>
      <c r="E14" s="32">
        <v>1612278</v>
      </c>
      <c r="F14" s="34">
        <f t="shared" si="1"/>
        <v>32245.56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 t="s">
        <v>221</v>
      </c>
      <c r="D15" s="31" t="s">
        <v>225</v>
      </c>
      <c r="E15" s="32">
        <v>717221</v>
      </c>
      <c r="F15" s="34">
        <f t="shared" si="1"/>
        <v>14344.42</v>
      </c>
      <c r="G15" s="35" t="s">
        <v>0</v>
      </c>
      <c r="H15" s="26"/>
    </row>
    <row r="16" spans="1:8" s="150" customFormat="1" x14ac:dyDescent="0.25">
      <c r="A16" s="26"/>
      <c r="B16" s="29" t="s">
        <v>207</v>
      </c>
      <c r="C16" s="30" t="s">
        <v>221</v>
      </c>
      <c r="D16" s="31" t="s">
        <v>225</v>
      </c>
      <c r="E16" s="32">
        <v>350072</v>
      </c>
      <c r="F16" s="34">
        <f t="shared" si="1"/>
        <v>7001.44</v>
      </c>
      <c r="G16" s="35" t="s">
        <v>0</v>
      </c>
      <c r="H16" s="26"/>
    </row>
    <row r="17" spans="1:8" s="150" customFormat="1" ht="26.25" x14ac:dyDescent="0.25">
      <c r="A17" s="26"/>
      <c r="B17" s="29" t="s">
        <v>214</v>
      </c>
      <c r="C17" s="30" t="s">
        <v>221</v>
      </c>
      <c r="D17" s="31" t="s">
        <v>222</v>
      </c>
      <c r="E17" s="32">
        <v>1362808</v>
      </c>
      <c r="F17" s="34">
        <f t="shared" si="1"/>
        <v>18170.773333333334</v>
      </c>
      <c r="G17" s="35" t="s">
        <v>0</v>
      </c>
      <c r="H17" s="26"/>
    </row>
    <row r="18" spans="1:8" s="150" customFormat="1" ht="26.25" x14ac:dyDescent="0.25">
      <c r="A18" s="26"/>
      <c r="B18" s="29" t="s">
        <v>215</v>
      </c>
      <c r="C18" s="30" t="s">
        <v>221</v>
      </c>
      <c r="D18" s="31" t="s">
        <v>224</v>
      </c>
      <c r="E18" s="32">
        <v>1003468</v>
      </c>
      <c r="F18" s="34">
        <f t="shared" si="1"/>
        <v>50173.4</v>
      </c>
      <c r="G18" s="35" t="s">
        <v>0</v>
      </c>
      <c r="H18" s="26"/>
    </row>
    <row r="19" spans="1:8" s="150" customFormat="1" ht="26.25" x14ac:dyDescent="0.25">
      <c r="A19" s="26"/>
      <c r="B19" s="29" t="s">
        <v>216</v>
      </c>
      <c r="C19" s="30" t="s">
        <v>221</v>
      </c>
      <c r="D19" s="31" t="s">
        <v>226</v>
      </c>
      <c r="E19" s="32">
        <v>148962</v>
      </c>
      <c r="F19" s="34">
        <f t="shared" si="1"/>
        <v>14896.2</v>
      </c>
      <c r="G19" s="35" t="s">
        <v>0</v>
      </c>
      <c r="H19" s="26"/>
    </row>
    <row r="20" spans="1:8" s="150" customFormat="1" x14ac:dyDescent="0.25">
      <c r="A20" s="26"/>
      <c r="B20" s="29" t="s">
        <v>195</v>
      </c>
      <c r="C20" s="30" t="s">
        <v>221</v>
      </c>
      <c r="D20" s="31" t="s">
        <v>222</v>
      </c>
      <c r="E20" s="32">
        <v>9228</v>
      </c>
      <c r="F20" s="34">
        <f t="shared" si="1"/>
        <v>123.04</v>
      </c>
      <c r="G20" s="35" t="s">
        <v>0</v>
      </c>
      <c r="H20" s="26"/>
    </row>
    <row r="21" spans="1:8" s="150" customFormat="1" x14ac:dyDescent="0.25">
      <c r="A21" s="26"/>
      <c r="B21" s="29" t="s">
        <v>206</v>
      </c>
      <c r="C21" s="30" t="s">
        <v>221</v>
      </c>
      <c r="D21" s="31" t="s">
        <v>222</v>
      </c>
      <c r="E21" s="32">
        <v>1762091</v>
      </c>
      <c r="F21" s="34">
        <f t="shared" si="1"/>
        <v>23494.546666666665</v>
      </c>
      <c r="G21" s="35" t="s">
        <v>0</v>
      </c>
      <c r="H21" s="26"/>
    </row>
    <row r="22" spans="1:8" s="150" customFormat="1" x14ac:dyDescent="0.25">
      <c r="A22" s="26"/>
      <c r="B22" s="29" t="s">
        <v>192</v>
      </c>
      <c r="C22" s="30" t="s">
        <v>221</v>
      </c>
      <c r="D22" s="31" t="s">
        <v>222</v>
      </c>
      <c r="E22" s="32">
        <v>192787</v>
      </c>
      <c r="F22" s="34">
        <f t="shared" si="1"/>
        <v>2570.4933333333333</v>
      </c>
      <c r="G22" s="35" t="s">
        <v>0</v>
      </c>
      <c r="H22" s="26"/>
    </row>
    <row r="23" spans="1:8" s="150" customFormat="1" x14ac:dyDescent="0.25">
      <c r="A23" s="26"/>
      <c r="B23" s="29" t="s">
        <v>217</v>
      </c>
      <c r="C23" s="30" t="s">
        <v>221</v>
      </c>
      <c r="D23" s="31" t="s">
        <v>223</v>
      </c>
      <c r="E23" s="32">
        <v>255980</v>
      </c>
      <c r="F23" s="34">
        <f t="shared" si="1"/>
        <v>51196</v>
      </c>
      <c r="G23" s="35" t="s">
        <v>0</v>
      </c>
      <c r="H23" s="26"/>
    </row>
    <row r="24" spans="1:8" s="150" customFormat="1" x14ac:dyDescent="0.25">
      <c r="A24" s="26"/>
      <c r="B24" s="29" t="s">
        <v>218</v>
      </c>
      <c r="C24" s="30" t="s">
        <v>221</v>
      </c>
      <c r="D24" s="31" t="s">
        <v>223</v>
      </c>
      <c r="E24" s="32">
        <v>3218718</v>
      </c>
      <c r="F24" s="34">
        <f t="shared" si="1"/>
        <v>643743.6</v>
      </c>
      <c r="G24" s="35" t="s">
        <v>0</v>
      </c>
      <c r="H24" s="26"/>
    </row>
    <row r="25" spans="1:8" s="150" customFormat="1" x14ac:dyDescent="0.25">
      <c r="A25" s="26"/>
      <c r="B25" s="29" t="s">
        <v>218</v>
      </c>
      <c r="C25" s="30" t="s">
        <v>221</v>
      </c>
      <c r="D25" s="31" t="s">
        <v>223</v>
      </c>
      <c r="E25" s="32">
        <v>4103669</v>
      </c>
      <c r="F25" s="34">
        <f t="shared" si="1"/>
        <v>820733.8</v>
      </c>
      <c r="G25" s="35" t="s">
        <v>0</v>
      </c>
      <c r="H25" s="26"/>
    </row>
    <row r="26" spans="1:8" s="150" customFormat="1" x14ac:dyDescent="0.25">
      <c r="A26" s="26"/>
      <c r="B26" s="29" t="s">
        <v>219</v>
      </c>
      <c r="C26" s="30" t="s">
        <v>221</v>
      </c>
      <c r="D26" s="31" t="s">
        <v>223</v>
      </c>
      <c r="E26" s="32">
        <v>27432</v>
      </c>
      <c r="F26" s="34">
        <f t="shared" si="1"/>
        <v>5486.4</v>
      </c>
      <c r="G26" s="35" t="s">
        <v>0</v>
      </c>
      <c r="H26" s="26"/>
    </row>
    <row r="27" spans="1:8" s="150" customFormat="1" x14ac:dyDescent="0.25">
      <c r="A27" s="26"/>
      <c r="B27" s="29" t="s">
        <v>220</v>
      </c>
      <c r="C27" s="30" t="s">
        <v>221</v>
      </c>
      <c r="D27" s="31" t="s">
        <v>223</v>
      </c>
      <c r="E27" s="32">
        <v>521023</v>
      </c>
      <c r="F27" s="34">
        <f t="shared" si="1"/>
        <v>104204.6</v>
      </c>
      <c r="G27" s="35" t="s">
        <v>0</v>
      </c>
      <c r="H27" s="26"/>
    </row>
    <row r="28" spans="1:8" s="150" customFormat="1" x14ac:dyDescent="0.25">
      <c r="A28" s="26"/>
      <c r="B28" s="29" t="s">
        <v>210</v>
      </c>
      <c r="C28" s="30" t="s">
        <v>221</v>
      </c>
      <c r="D28" s="31" t="s">
        <v>222</v>
      </c>
      <c r="E28" s="32">
        <v>505412</v>
      </c>
      <c r="F28" s="34">
        <f t="shared" si="1"/>
        <v>6738.8266666666668</v>
      </c>
      <c r="G28" s="35" t="s">
        <v>0</v>
      </c>
      <c r="H28" s="26"/>
    </row>
    <row r="29" spans="1:8" s="150" customFormat="1" x14ac:dyDescent="0.25">
      <c r="A29" s="26"/>
      <c r="B29" s="23" t="s">
        <v>72</v>
      </c>
      <c r="C29" s="160"/>
      <c r="D29" s="160"/>
      <c r="E29" s="160"/>
      <c r="F29" s="36">
        <f>SUM(F8:F28)</f>
        <v>2353984.3866666667</v>
      </c>
      <c r="G29" s="37" t="s">
        <v>0</v>
      </c>
      <c r="H29" s="26"/>
    </row>
    <row r="30" spans="1:8" s="150" customFormat="1" x14ac:dyDescent="0.25">
      <c r="A30" s="26"/>
      <c r="B30" s="107" t="s">
        <v>136</v>
      </c>
      <c r="C30" s="161"/>
      <c r="D30" s="161"/>
      <c r="E30" s="161"/>
      <c r="F30" s="66">
        <v>2356970.4733333336</v>
      </c>
      <c r="G30" s="37" t="s">
        <v>0</v>
      </c>
      <c r="H30" s="26"/>
    </row>
    <row r="31" spans="1:8" s="150" customFormat="1" x14ac:dyDescent="0.25">
      <c r="A31" s="26"/>
      <c r="B31" s="39" t="s">
        <v>69</v>
      </c>
      <c r="C31" s="162"/>
      <c r="D31" s="162"/>
      <c r="E31" s="163"/>
      <c r="F31" s="38">
        <f>F29+F30</f>
        <v>4710954.8600000003</v>
      </c>
      <c r="G31" s="38" t="s">
        <v>0</v>
      </c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50" customFormat="1" hidden="1" x14ac:dyDescent="0.25"/>
    <row r="36" spans="1:8" s="150" customFormat="1" hidden="1" x14ac:dyDescent="0.25"/>
    <row r="37" spans="1:8" s="150" customFormat="1" hidden="1" x14ac:dyDescent="0.25"/>
    <row r="38" spans="1:8" s="150" customFormat="1" ht="14.45" hidden="1" customHeight="1" x14ac:dyDescent="0.25"/>
    <row r="39" spans="1:8" s="150" customFormat="1" ht="14.4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t="15" hidden="1" customHeight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Afløb Ballerup AS</v>
      </c>
      <c r="B1" s="164"/>
      <c r="C1" s="164"/>
      <c r="D1" s="164"/>
      <c r="E1" s="164"/>
    </row>
    <row r="2" spans="1:5" x14ac:dyDescent="0.25">
      <c r="A2" s="1" t="str">
        <f>'1. Forside'!A2</f>
        <v>S001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597601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1177420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investeringer'!F29</f>
        <v>2353984.3866666667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2932947.7733333334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2"/>
  <sheetViews>
    <sheetView view="pageLayout" topLeftCell="A22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Afløb Ballerup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192</v>
      </c>
      <c r="C8" s="30">
        <v>2015</v>
      </c>
      <c r="D8" s="31">
        <v>75</v>
      </c>
      <c r="E8" s="32">
        <v>100000</v>
      </c>
      <c r="F8" s="45">
        <f>E8/D8</f>
        <v>1333.3333333333333</v>
      </c>
      <c r="G8" s="35" t="s">
        <v>0</v>
      </c>
      <c r="H8" s="26"/>
    </row>
    <row r="9" spans="1:8" s="150" customFormat="1" x14ac:dyDescent="0.25">
      <c r="A9" s="26"/>
      <c r="B9" s="29" t="s">
        <v>193</v>
      </c>
      <c r="C9" s="30">
        <v>2015</v>
      </c>
      <c r="D9" s="31">
        <v>75</v>
      </c>
      <c r="E9" s="32">
        <v>1000000</v>
      </c>
      <c r="F9" s="45">
        <f t="shared" ref="F9:F52" si="0">E9/D9</f>
        <v>13333.333333333334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>
        <v>2015</v>
      </c>
      <c r="D10" s="31">
        <v>75</v>
      </c>
      <c r="E10" s="32">
        <v>3200000</v>
      </c>
      <c r="F10" s="45">
        <f t="shared" si="0"/>
        <v>42666.666666666664</v>
      </c>
      <c r="G10" s="35" t="s">
        <v>0</v>
      </c>
      <c r="H10" s="26"/>
    </row>
    <row r="11" spans="1:8" s="150" customFormat="1" x14ac:dyDescent="0.25">
      <c r="A11" s="26"/>
      <c r="B11" s="29" t="s">
        <v>194</v>
      </c>
      <c r="C11" s="30">
        <v>2015</v>
      </c>
      <c r="D11" s="31">
        <v>75</v>
      </c>
      <c r="E11" s="32">
        <v>2800000</v>
      </c>
      <c r="F11" s="45">
        <f t="shared" si="0"/>
        <v>37333.333333333336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>
        <v>2015</v>
      </c>
      <c r="D12" s="31">
        <v>75</v>
      </c>
      <c r="E12" s="32">
        <v>1216000</v>
      </c>
      <c r="F12" s="45">
        <f t="shared" si="0"/>
        <v>16213.333333333334</v>
      </c>
      <c r="G12" s="35" t="s">
        <v>0</v>
      </c>
      <c r="H12" s="26"/>
    </row>
    <row r="13" spans="1:8" s="150" customFormat="1" x14ac:dyDescent="0.25">
      <c r="A13" s="26"/>
      <c r="B13" s="29" t="s">
        <v>195</v>
      </c>
      <c r="C13" s="30">
        <v>2015</v>
      </c>
      <c r="D13" s="31">
        <v>75</v>
      </c>
      <c r="E13" s="32">
        <v>500000</v>
      </c>
      <c r="F13" s="45">
        <f t="shared" si="0"/>
        <v>6666.666666666667</v>
      </c>
      <c r="G13" s="35" t="s">
        <v>0</v>
      </c>
      <c r="H13" s="26"/>
    </row>
    <row r="14" spans="1:8" s="150" customFormat="1" x14ac:dyDescent="0.25">
      <c r="A14" s="26"/>
      <c r="B14" s="29" t="s">
        <v>196</v>
      </c>
      <c r="C14" s="30">
        <v>2015</v>
      </c>
      <c r="D14" s="31">
        <v>20</v>
      </c>
      <c r="E14" s="32">
        <v>1350000</v>
      </c>
      <c r="F14" s="45">
        <f t="shared" si="0"/>
        <v>67500</v>
      </c>
      <c r="G14" s="35" t="s">
        <v>0</v>
      </c>
      <c r="H14" s="26"/>
    </row>
    <row r="15" spans="1:8" s="150" customFormat="1" x14ac:dyDescent="0.25">
      <c r="A15" s="26"/>
      <c r="B15" s="29" t="s">
        <v>197</v>
      </c>
      <c r="C15" s="30">
        <v>2015</v>
      </c>
      <c r="D15" s="31">
        <v>10</v>
      </c>
      <c r="E15" s="32">
        <v>150000</v>
      </c>
      <c r="F15" s="45">
        <f t="shared" si="0"/>
        <v>15000</v>
      </c>
      <c r="G15" s="35" t="s">
        <v>0</v>
      </c>
      <c r="H15" s="26"/>
    </row>
    <row r="16" spans="1:8" s="150" customFormat="1" x14ac:dyDescent="0.25">
      <c r="A16" s="26"/>
      <c r="B16" s="29" t="s">
        <v>198</v>
      </c>
      <c r="C16" s="30">
        <v>2015</v>
      </c>
      <c r="D16" s="31">
        <v>50</v>
      </c>
      <c r="E16" s="32">
        <v>75000</v>
      </c>
      <c r="F16" s="45">
        <f t="shared" si="0"/>
        <v>1500</v>
      </c>
      <c r="G16" s="35" t="s">
        <v>0</v>
      </c>
      <c r="H16" s="26"/>
    </row>
    <row r="17" spans="1:8" s="150" customFormat="1" x14ac:dyDescent="0.25">
      <c r="A17" s="26"/>
      <c r="B17" s="29" t="s">
        <v>192</v>
      </c>
      <c r="C17" s="30">
        <v>2015</v>
      </c>
      <c r="D17" s="31">
        <v>75</v>
      </c>
      <c r="E17" s="32">
        <v>1500000</v>
      </c>
      <c r="F17" s="45">
        <f t="shared" si="0"/>
        <v>20000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>
        <v>2015</v>
      </c>
      <c r="D18" s="31">
        <v>75</v>
      </c>
      <c r="E18" s="32">
        <v>6675000</v>
      </c>
      <c r="F18" s="45">
        <f t="shared" si="0"/>
        <v>89000</v>
      </c>
      <c r="G18" s="35" t="s">
        <v>0</v>
      </c>
      <c r="H18" s="26"/>
    </row>
    <row r="19" spans="1:8" s="150" customFormat="1" x14ac:dyDescent="0.25">
      <c r="A19" s="26"/>
      <c r="B19" s="29" t="s">
        <v>193</v>
      </c>
      <c r="C19" s="30">
        <v>2015</v>
      </c>
      <c r="D19" s="31">
        <v>75</v>
      </c>
      <c r="E19" s="32">
        <v>300000</v>
      </c>
      <c r="F19" s="45">
        <f t="shared" si="0"/>
        <v>4000</v>
      </c>
      <c r="G19" s="35" t="s">
        <v>0</v>
      </c>
      <c r="H19" s="26"/>
    </row>
    <row r="20" spans="1:8" s="150" customFormat="1" x14ac:dyDescent="0.25">
      <c r="A20" s="26"/>
      <c r="B20" s="29" t="s">
        <v>192</v>
      </c>
      <c r="C20" s="30">
        <v>2015</v>
      </c>
      <c r="D20" s="31">
        <v>75</v>
      </c>
      <c r="E20" s="32">
        <v>50000</v>
      </c>
      <c r="F20" s="45">
        <f t="shared" si="0"/>
        <v>666.66666666666663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>
        <v>2015</v>
      </c>
      <c r="D21" s="31">
        <v>30</v>
      </c>
      <c r="E21" s="32">
        <v>250000</v>
      </c>
      <c r="F21" s="45">
        <f t="shared" si="0"/>
        <v>8333.3333333333339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>
        <v>2015</v>
      </c>
      <c r="D22" s="31">
        <v>20</v>
      </c>
      <c r="E22" s="32">
        <v>250000</v>
      </c>
      <c r="F22" s="45">
        <f t="shared" si="0"/>
        <v>12500</v>
      </c>
      <c r="G22" s="35" t="s">
        <v>0</v>
      </c>
      <c r="H22" s="26"/>
    </row>
    <row r="23" spans="1:8" s="150" customFormat="1" x14ac:dyDescent="0.25">
      <c r="A23" s="26"/>
      <c r="B23" s="29" t="s">
        <v>202</v>
      </c>
      <c r="C23" s="30">
        <v>2015</v>
      </c>
      <c r="D23" s="31">
        <v>10</v>
      </c>
      <c r="E23" s="32">
        <v>250000</v>
      </c>
      <c r="F23" s="45">
        <f t="shared" si="0"/>
        <v>25000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>
        <v>2015</v>
      </c>
      <c r="D24" s="31">
        <v>75</v>
      </c>
      <c r="E24" s="32">
        <v>1000000</v>
      </c>
      <c r="F24" s="45">
        <f t="shared" si="0"/>
        <v>13333.333333333334</v>
      </c>
      <c r="G24" s="35" t="s">
        <v>0</v>
      </c>
      <c r="H24" s="26"/>
    </row>
    <row r="25" spans="1:8" s="150" customFormat="1" x14ac:dyDescent="0.25">
      <c r="A25" s="26"/>
      <c r="B25" s="29" t="s">
        <v>204</v>
      </c>
      <c r="C25" s="30">
        <v>2015</v>
      </c>
      <c r="D25" s="31">
        <v>20</v>
      </c>
      <c r="E25" s="32">
        <v>200000</v>
      </c>
      <c r="F25" s="45">
        <f t="shared" si="0"/>
        <v>10000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>
        <v>2015</v>
      </c>
      <c r="D26" s="31">
        <v>10</v>
      </c>
      <c r="E26" s="32">
        <v>200000</v>
      </c>
      <c r="F26" s="45">
        <f t="shared" si="0"/>
        <v>20000</v>
      </c>
      <c r="G26" s="35" t="s">
        <v>0</v>
      </c>
      <c r="H26" s="26"/>
    </row>
    <row r="27" spans="1:8" s="150" customFormat="1" x14ac:dyDescent="0.25">
      <c r="A27" s="26"/>
      <c r="B27" s="29" t="s">
        <v>203</v>
      </c>
      <c r="C27" s="30">
        <v>2015</v>
      </c>
      <c r="D27" s="31">
        <v>75</v>
      </c>
      <c r="E27" s="32">
        <v>1250000</v>
      </c>
      <c r="F27" s="45">
        <f t="shared" si="0"/>
        <v>16666.666666666668</v>
      </c>
      <c r="G27" s="35" t="s">
        <v>0</v>
      </c>
      <c r="H27" s="26"/>
    </row>
    <row r="28" spans="1:8" s="150" customFormat="1" x14ac:dyDescent="0.25">
      <c r="A28" s="26"/>
      <c r="B28" s="29" t="s">
        <v>205</v>
      </c>
      <c r="C28" s="30">
        <v>2015</v>
      </c>
      <c r="D28" s="31">
        <v>50</v>
      </c>
      <c r="E28" s="32">
        <v>350000</v>
      </c>
      <c r="F28" s="45">
        <f t="shared" si="0"/>
        <v>7000</v>
      </c>
      <c r="G28" s="35" t="s">
        <v>0</v>
      </c>
      <c r="H28" s="26"/>
    </row>
    <row r="29" spans="1:8" s="150" customFormat="1" x14ac:dyDescent="0.25">
      <c r="A29" s="26"/>
      <c r="B29" s="29" t="s">
        <v>201</v>
      </c>
      <c r="C29" s="30">
        <v>2015</v>
      </c>
      <c r="D29" s="31">
        <v>20</v>
      </c>
      <c r="E29" s="32">
        <v>150000</v>
      </c>
      <c r="F29" s="45">
        <f t="shared" si="0"/>
        <v>7500</v>
      </c>
      <c r="G29" s="35" t="s">
        <v>0</v>
      </c>
      <c r="H29" s="26"/>
    </row>
    <row r="30" spans="1:8" s="150" customFormat="1" x14ac:dyDescent="0.25">
      <c r="A30" s="26"/>
      <c r="B30" s="29" t="s">
        <v>202</v>
      </c>
      <c r="C30" s="30">
        <v>2015</v>
      </c>
      <c r="D30" s="31">
        <v>10</v>
      </c>
      <c r="E30" s="32">
        <v>150000</v>
      </c>
      <c r="F30" s="45">
        <f t="shared" si="0"/>
        <v>15000</v>
      </c>
      <c r="G30" s="35" t="s">
        <v>0</v>
      </c>
      <c r="H30" s="26"/>
    </row>
    <row r="31" spans="1:8" s="150" customFormat="1" x14ac:dyDescent="0.25">
      <c r="A31" s="26"/>
      <c r="B31" s="29" t="s">
        <v>199</v>
      </c>
      <c r="C31" s="30">
        <v>2015</v>
      </c>
      <c r="D31" s="31">
        <v>75</v>
      </c>
      <c r="E31" s="32">
        <v>600000</v>
      </c>
      <c r="F31" s="45">
        <f t="shared" si="0"/>
        <v>8000</v>
      </c>
      <c r="G31" s="35" t="s">
        <v>0</v>
      </c>
      <c r="H31" s="26"/>
    </row>
    <row r="32" spans="1:8" s="150" customFormat="1" x14ac:dyDescent="0.25">
      <c r="A32" s="26"/>
      <c r="B32" s="29" t="s">
        <v>199</v>
      </c>
      <c r="C32" s="30">
        <v>2015</v>
      </c>
      <c r="D32" s="31">
        <v>75</v>
      </c>
      <c r="E32" s="32">
        <v>1000000</v>
      </c>
      <c r="F32" s="45">
        <f t="shared" si="0"/>
        <v>13333.333333333334</v>
      </c>
      <c r="G32" s="35" t="s">
        <v>0</v>
      </c>
      <c r="H32" s="26"/>
    </row>
    <row r="33" spans="1:8" s="150" customFormat="1" x14ac:dyDescent="0.25">
      <c r="A33" s="26"/>
      <c r="B33" s="29" t="s">
        <v>193</v>
      </c>
      <c r="C33" s="30">
        <v>2015</v>
      </c>
      <c r="D33" s="31">
        <v>75</v>
      </c>
      <c r="E33" s="32">
        <v>1420000</v>
      </c>
      <c r="F33" s="45">
        <f t="shared" si="0"/>
        <v>18933.333333333332</v>
      </c>
      <c r="G33" s="35" t="s">
        <v>0</v>
      </c>
      <c r="H33" s="26"/>
    </row>
    <row r="34" spans="1:8" s="150" customFormat="1" x14ac:dyDescent="0.25">
      <c r="A34" s="26"/>
      <c r="B34" s="29" t="s">
        <v>206</v>
      </c>
      <c r="C34" s="30">
        <v>2015</v>
      </c>
      <c r="D34" s="31">
        <v>75</v>
      </c>
      <c r="E34" s="32">
        <v>150000</v>
      </c>
      <c r="F34" s="45">
        <f t="shared" si="0"/>
        <v>2000</v>
      </c>
      <c r="G34" s="35" t="s">
        <v>0</v>
      </c>
      <c r="H34" s="26"/>
    </row>
    <row r="35" spans="1:8" s="150" customFormat="1" x14ac:dyDescent="0.25">
      <c r="A35" s="26"/>
      <c r="B35" s="29" t="s">
        <v>203</v>
      </c>
      <c r="C35" s="30">
        <v>2015</v>
      </c>
      <c r="D35" s="31">
        <v>75</v>
      </c>
      <c r="E35" s="32">
        <v>50000</v>
      </c>
      <c r="F35" s="45">
        <f t="shared" si="0"/>
        <v>666.66666666666663</v>
      </c>
      <c r="G35" s="35" t="s">
        <v>0</v>
      </c>
      <c r="H35" s="26"/>
    </row>
    <row r="36" spans="1:8" s="150" customFormat="1" x14ac:dyDescent="0.25">
      <c r="A36" s="26"/>
      <c r="B36" s="29" t="s">
        <v>207</v>
      </c>
      <c r="C36" s="30">
        <v>2015</v>
      </c>
      <c r="D36" s="31">
        <v>50</v>
      </c>
      <c r="E36" s="32">
        <v>500000</v>
      </c>
      <c r="F36" s="45">
        <f t="shared" si="0"/>
        <v>10000</v>
      </c>
      <c r="G36" s="35" t="s">
        <v>0</v>
      </c>
      <c r="H36" s="26"/>
    </row>
    <row r="37" spans="1:8" s="150" customFormat="1" x14ac:dyDescent="0.25">
      <c r="A37" s="26"/>
      <c r="B37" s="29" t="s">
        <v>208</v>
      </c>
      <c r="C37" s="30">
        <v>2015</v>
      </c>
      <c r="D37" s="31">
        <v>50</v>
      </c>
      <c r="E37" s="32">
        <v>350000</v>
      </c>
      <c r="F37" s="45">
        <f t="shared" si="0"/>
        <v>7000</v>
      </c>
      <c r="G37" s="35" t="s">
        <v>0</v>
      </c>
      <c r="H37" s="26"/>
    </row>
    <row r="38" spans="1:8" s="150" customFormat="1" x14ac:dyDescent="0.25">
      <c r="A38" s="26"/>
      <c r="B38" s="29" t="s">
        <v>209</v>
      </c>
      <c r="C38" s="30">
        <v>2015</v>
      </c>
      <c r="D38" s="31">
        <v>75</v>
      </c>
      <c r="E38" s="32">
        <v>150000</v>
      </c>
      <c r="F38" s="45">
        <f t="shared" si="0"/>
        <v>2000</v>
      </c>
      <c r="G38" s="35" t="s">
        <v>0</v>
      </c>
      <c r="H38" s="26"/>
    </row>
    <row r="39" spans="1:8" s="150" customFormat="1" x14ac:dyDescent="0.25">
      <c r="A39" s="26"/>
      <c r="B39" s="29" t="s">
        <v>194</v>
      </c>
      <c r="C39" s="30">
        <v>2015</v>
      </c>
      <c r="D39" s="31">
        <v>75</v>
      </c>
      <c r="E39" s="32">
        <v>250000</v>
      </c>
      <c r="F39" s="45">
        <f t="shared" si="0"/>
        <v>3333.3333333333335</v>
      </c>
      <c r="G39" s="35" t="s">
        <v>0</v>
      </c>
      <c r="H39" s="26"/>
    </row>
    <row r="40" spans="1:8" s="150" customFormat="1" x14ac:dyDescent="0.25">
      <c r="A40" s="26"/>
      <c r="B40" s="29" t="s">
        <v>203</v>
      </c>
      <c r="C40" s="30">
        <v>2015</v>
      </c>
      <c r="D40" s="31">
        <v>75</v>
      </c>
      <c r="E40" s="32">
        <v>250000</v>
      </c>
      <c r="F40" s="45">
        <f t="shared" si="0"/>
        <v>3333.3333333333335</v>
      </c>
      <c r="G40" s="35" t="s">
        <v>0</v>
      </c>
      <c r="H40" s="26"/>
    </row>
    <row r="41" spans="1:8" s="150" customFormat="1" x14ac:dyDescent="0.25">
      <c r="A41" s="26"/>
      <c r="B41" s="29" t="s">
        <v>210</v>
      </c>
      <c r="C41" s="30">
        <v>2015</v>
      </c>
      <c r="D41" s="31">
        <v>75</v>
      </c>
      <c r="E41" s="32">
        <v>630000</v>
      </c>
      <c r="F41" s="45">
        <f t="shared" si="0"/>
        <v>8400</v>
      </c>
      <c r="G41" s="35" t="s">
        <v>0</v>
      </c>
      <c r="H41" s="26"/>
    </row>
    <row r="42" spans="1:8" s="150" customFormat="1" x14ac:dyDescent="0.25">
      <c r="A42" s="26"/>
      <c r="B42" s="29" t="s">
        <v>207</v>
      </c>
      <c r="C42" s="30">
        <v>2016</v>
      </c>
      <c r="D42" s="31">
        <v>50</v>
      </c>
      <c r="E42" s="32">
        <v>3200000</v>
      </c>
      <c r="F42" s="45">
        <f t="shared" si="0"/>
        <v>64000</v>
      </c>
      <c r="G42" s="35" t="s">
        <v>0</v>
      </c>
      <c r="H42" s="26"/>
    </row>
    <row r="43" spans="1:8" s="150" customFormat="1" x14ac:dyDescent="0.25">
      <c r="A43" s="26"/>
      <c r="B43" s="29" t="s">
        <v>206</v>
      </c>
      <c r="C43" s="30">
        <v>2016</v>
      </c>
      <c r="D43" s="31">
        <v>75</v>
      </c>
      <c r="E43" s="32">
        <v>4840000</v>
      </c>
      <c r="F43" s="45">
        <f t="shared" si="0"/>
        <v>64533.333333333336</v>
      </c>
      <c r="G43" s="35" t="s">
        <v>0</v>
      </c>
      <c r="H43" s="26"/>
    </row>
    <row r="44" spans="1:8" s="150" customFormat="1" x14ac:dyDescent="0.25">
      <c r="A44" s="26"/>
      <c r="B44" s="29" t="s">
        <v>205</v>
      </c>
      <c r="C44" s="30">
        <v>2016</v>
      </c>
      <c r="D44" s="31">
        <v>50</v>
      </c>
      <c r="E44" s="32">
        <v>300000</v>
      </c>
      <c r="F44" s="45">
        <f t="shared" si="0"/>
        <v>6000</v>
      </c>
      <c r="G44" s="35" t="s">
        <v>0</v>
      </c>
      <c r="H44" s="26"/>
    </row>
    <row r="45" spans="1:8" s="150" customFormat="1" x14ac:dyDescent="0.25">
      <c r="A45" s="26"/>
      <c r="B45" s="29" t="s">
        <v>201</v>
      </c>
      <c r="C45" s="30">
        <v>2016</v>
      </c>
      <c r="D45" s="31">
        <v>20</v>
      </c>
      <c r="E45" s="32">
        <v>100000</v>
      </c>
      <c r="F45" s="45">
        <f t="shared" si="0"/>
        <v>5000</v>
      </c>
      <c r="G45" s="35" t="s">
        <v>0</v>
      </c>
      <c r="H45" s="26"/>
    </row>
    <row r="46" spans="1:8" s="150" customFormat="1" x14ac:dyDescent="0.25">
      <c r="A46" s="26"/>
      <c r="B46" s="29" t="s">
        <v>202</v>
      </c>
      <c r="C46" s="30">
        <v>2016</v>
      </c>
      <c r="D46" s="31">
        <v>10</v>
      </c>
      <c r="E46" s="32">
        <v>100000</v>
      </c>
      <c r="F46" s="45">
        <f t="shared" si="0"/>
        <v>10000</v>
      </c>
      <c r="G46" s="35" t="s">
        <v>0</v>
      </c>
      <c r="H46" s="26"/>
    </row>
    <row r="47" spans="1:8" s="150" customFormat="1" x14ac:dyDescent="0.25">
      <c r="A47" s="26"/>
      <c r="B47" s="29" t="s">
        <v>193</v>
      </c>
      <c r="C47" s="30">
        <v>2016</v>
      </c>
      <c r="D47" s="31">
        <v>75</v>
      </c>
      <c r="E47" s="32">
        <v>1000000</v>
      </c>
      <c r="F47" s="45">
        <f t="shared" si="0"/>
        <v>13333.333333333334</v>
      </c>
      <c r="G47" s="35" t="s">
        <v>0</v>
      </c>
      <c r="H47" s="26"/>
    </row>
    <row r="48" spans="1:8" s="150" customFormat="1" x14ac:dyDescent="0.25">
      <c r="A48" s="26"/>
      <c r="B48" s="29" t="s">
        <v>206</v>
      </c>
      <c r="C48" s="30">
        <v>2016</v>
      </c>
      <c r="D48" s="31">
        <v>75</v>
      </c>
      <c r="E48" s="32">
        <v>10000000</v>
      </c>
      <c r="F48" s="45">
        <f t="shared" si="0"/>
        <v>133333.33333333334</v>
      </c>
      <c r="G48" s="35" t="s">
        <v>0</v>
      </c>
      <c r="H48" s="26"/>
    </row>
    <row r="49" spans="1:8" s="150" customFormat="1" x14ac:dyDescent="0.25">
      <c r="A49" s="26"/>
      <c r="B49" s="29" t="s">
        <v>210</v>
      </c>
      <c r="C49" s="30">
        <v>2016</v>
      </c>
      <c r="D49" s="31">
        <v>75</v>
      </c>
      <c r="E49" s="32">
        <v>860000</v>
      </c>
      <c r="F49" s="45">
        <f t="shared" si="0"/>
        <v>11466.666666666666</v>
      </c>
      <c r="G49" s="35" t="s">
        <v>0</v>
      </c>
      <c r="H49" s="26"/>
    </row>
    <row r="50" spans="1:8" s="150" customFormat="1" x14ac:dyDescent="0.25">
      <c r="A50" s="26"/>
      <c r="B50" s="29" t="s">
        <v>202</v>
      </c>
      <c r="C50" s="30">
        <v>2016</v>
      </c>
      <c r="D50" s="31">
        <v>10</v>
      </c>
      <c r="E50" s="32">
        <v>500000</v>
      </c>
      <c r="F50" s="45">
        <f t="shared" si="0"/>
        <v>50000</v>
      </c>
      <c r="G50" s="35" t="s">
        <v>0</v>
      </c>
      <c r="H50" s="26"/>
    </row>
    <row r="51" spans="1:8" s="150" customFormat="1" x14ac:dyDescent="0.25">
      <c r="A51" s="26"/>
      <c r="B51" s="29" t="s">
        <v>203</v>
      </c>
      <c r="C51" s="30">
        <v>2016</v>
      </c>
      <c r="D51" s="31">
        <v>75</v>
      </c>
      <c r="E51" s="32">
        <v>3000000</v>
      </c>
      <c r="F51" s="45">
        <f t="shared" si="0"/>
        <v>40000</v>
      </c>
      <c r="G51" s="35" t="s">
        <v>0</v>
      </c>
      <c r="H51" s="26"/>
    </row>
    <row r="52" spans="1:8" s="150" customFormat="1" x14ac:dyDescent="0.25">
      <c r="A52" s="26"/>
      <c r="B52" s="29" t="s">
        <v>193</v>
      </c>
      <c r="C52" s="30">
        <v>2016</v>
      </c>
      <c r="D52" s="31">
        <v>75</v>
      </c>
      <c r="E52" s="32">
        <v>1100000</v>
      </c>
      <c r="F52" s="45">
        <f t="shared" si="0"/>
        <v>14666.666666666666</v>
      </c>
      <c r="G52" s="35" t="s">
        <v>0</v>
      </c>
      <c r="H52" s="26"/>
    </row>
    <row r="53" spans="1:8" s="150" customFormat="1" x14ac:dyDescent="0.25">
      <c r="A53" s="26"/>
      <c r="B53" s="109" t="s">
        <v>73</v>
      </c>
      <c r="C53" s="167"/>
      <c r="D53" s="168"/>
      <c r="E53" s="169"/>
      <c r="F53" s="46">
        <f>SUMIF(C8:C52,"2015",F8:F52)</f>
        <v>527546.66666666651</v>
      </c>
      <c r="G53" s="47" t="s">
        <v>0</v>
      </c>
      <c r="H53" s="26"/>
    </row>
    <row r="54" spans="1:8" s="150" customFormat="1" x14ac:dyDescent="0.25">
      <c r="A54" s="26"/>
      <c r="B54" s="107" t="s">
        <v>134</v>
      </c>
      <c r="C54" s="170"/>
      <c r="D54" s="171"/>
      <c r="E54" s="172"/>
      <c r="F54" s="46">
        <f>SUMIF(C8:C52,"2016",F8:F52)</f>
        <v>412333.33333333337</v>
      </c>
      <c r="G54" s="47" t="s">
        <v>0</v>
      </c>
      <c r="H54" s="26"/>
    </row>
    <row r="55" spans="1:8" s="150" customFormat="1" x14ac:dyDescent="0.25">
      <c r="A55" s="26"/>
      <c r="B55" s="50" t="s">
        <v>36</v>
      </c>
      <c r="C55" s="173"/>
      <c r="D55" s="174"/>
      <c r="E55" s="174"/>
      <c r="F55" s="48">
        <f>F53+F54</f>
        <v>939879.99999999988</v>
      </c>
      <c r="G55" s="49" t="s">
        <v>0</v>
      </c>
      <c r="H55" s="26"/>
    </row>
    <row r="56" spans="1:8" s="150" customFormat="1" x14ac:dyDescent="0.25">
      <c r="A56" s="26"/>
      <c r="B56" s="26"/>
      <c r="C56" s="166"/>
      <c r="D56" s="26"/>
      <c r="E56" s="26"/>
      <c r="F56" s="26"/>
      <c r="G56" s="26"/>
      <c r="H56" s="26"/>
    </row>
    <row r="57" spans="1:8" s="150" customFormat="1" x14ac:dyDescent="0.25">
      <c r="A57" s="26"/>
      <c r="B57" s="26"/>
      <c r="C57" s="166"/>
      <c r="D57" s="26"/>
      <c r="E57" s="26"/>
      <c r="F57" s="26"/>
      <c r="G57" s="26"/>
      <c r="H57" s="26"/>
    </row>
    <row r="58" spans="1:8" s="150" customFormat="1" x14ac:dyDescent="0.25">
      <c r="A58" s="26"/>
      <c r="B58" s="26"/>
      <c r="C58" s="166"/>
      <c r="D58" s="26"/>
      <c r="E58" s="26"/>
      <c r="F58" s="175"/>
      <c r="G58" s="175"/>
      <c r="H58" s="2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t="12" hidden="1" customHeight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Afløb Ballerup AS</v>
      </c>
      <c r="B1" s="56"/>
      <c r="C1" s="56"/>
      <c r="D1" s="178"/>
      <c r="E1" s="56"/>
    </row>
    <row r="2" spans="1:5" x14ac:dyDescent="0.25">
      <c r="A2" s="222" t="str">
        <f>'1. Forside'!A2</f>
        <v>S001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188</v>
      </c>
      <c r="C8" s="51">
        <v>95000</v>
      </c>
      <c r="D8" s="182" t="s">
        <v>0</v>
      </c>
      <c r="E8" s="56"/>
    </row>
    <row r="9" spans="1:5" x14ac:dyDescent="0.25">
      <c r="A9" s="56"/>
      <c r="B9" s="207" t="s">
        <v>189</v>
      </c>
      <c r="C9" s="51">
        <v>460000</v>
      </c>
      <c r="D9" s="182" t="s">
        <v>0</v>
      </c>
      <c r="E9" s="56"/>
    </row>
    <row r="10" spans="1:5" x14ac:dyDescent="0.25">
      <c r="A10" s="56"/>
      <c r="B10" s="207" t="s">
        <v>190</v>
      </c>
      <c r="C10" s="51">
        <v>2800000</v>
      </c>
      <c r="D10" s="182" t="s">
        <v>0</v>
      </c>
      <c r="E10" s="56"/>
    </row>
    <row r="11" spans="1:5" x14ac:dyDescent="0.25">
      <c r="A11" s="56"/>
      <c r="B11" s="207" t="s">
        <v>191</v>
      </c>
      <c r="C11" s="51">
        <v>21500000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24888000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78000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30000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108000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30784164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22238184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8545980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2015-10-05T11:13:29Z</dcterms:modified>
</cp:coreProperties>
</file>