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9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9" i="2" l="1"/>
  <c r="F10" i="2"/>
  <c r="F11" i="2"/>
  <c r="F12" i="2"/>
  <c r="F13" i="2"/>
  <c r="F14" i="2"/>
  <c r="F15" i="2"/>
  <c r="F16" i="2"/>
  <c r="F17" i="2"/>
  <c r="F18" i="2"/>
  <c r="F19" i="2"/>
  <c r="E31" i="19" l="1"/>
  <c r="C36" i="19" l="1"/>
  <c r="E36" i="19" s="1"/>
  <c r="F18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13" i="15" l="1"/>
  <c r="C15" i="15" s="1"/>
  <c r="C11" i="8" s="1"/>
  <c r="C9" i="9"/>
  <c r="C15" i="8" s="1"/>
  <c r="E29" i="19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17" i="7" s="1"/>
  <c r="F20" i="2" l="1"/>
  <c r="C9" i="10" s="1"/>
  <c r="C15" i="11" l="1"/>
  <c r="C29" i="8" s="1"/>
  <c r="C15" i="13"/>
  <c r="C27" i="8" s="1"/>
  <c r="C14" i="4"/>
  <c r="C25" i="8" s="1"/>
  <c r="C23" i="3"/>
  <c r="C23" i="8" s="1"/>
  <c r="F19" i="7"/>
  <c r="C18" i="8" s="1"/>
  <c r="C17" i="3"/>
  <c r="C22" i="8" s="1"/>
  <c r="C11" i="3"/>
  <c r="C21" i="8" s="1"/>
  <c r="C8" i="4"/>
  <c r="C24" i="8" s="1"/>
  <c r="C10" i="10"/>
  <c r="C17" i="8" s="1"/>
  <c r="F22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<sst xmlns="http://schemas.openxmlformats.org/spreadsheetml/2006/main" count="438" uniqueCount="217">
  <si>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</si>
  <si>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</si>
  <si>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</si>
  <si>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</si>
  <si>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</si>
  <si>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</si>
  <si>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</si>
  <si>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</si>
  <si>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</si>
  <si>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</si>
  <si>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</si>
  <si>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</si>
  <si>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</si>
  <si>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</si>
  <si>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</si>
  <si>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</si>
  <si>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</si>
  <si>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</si>
  <si>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</si>
  <si>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</si>
  <si>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</si>
  <si>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</si>
  <si>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</si>
  <si>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</si>
  <si>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</si>
  <si>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</si>
  <si>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</si>
  <si>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</si>
  <si>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</si>
  <si>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</si>
  <si>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</si>
  <si>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</si>
  <si>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</si>
  <si>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</si>
  <si>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</si>
  <si>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</si>
  <si>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</si>
  <si>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</si>
  <si>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</si>
  <si>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</si>
  <si>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</si>
  <si>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</si>
  <si>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</si>
  <si>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</si>
  <si>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</si>
  <si>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</si>
  <si>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</si>
  <si>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</si>
  <si>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</si>
  <si>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</si>
  <si>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</si>
  <si>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</si>
  <si>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</si>
  <si>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</si>
  <si>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</si>
  <si>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</si>
  <si>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</si>
  <si>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</si>
  <si>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</si>
  <si>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</si>
  <si>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</si>
  <si>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</si>
  <si>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</si>
  <si>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</si>
  <si>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</si>
  <si>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</si>
  <si>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</si>
  <si>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</si>
  <si>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</si>
  <si>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</si>
  <si>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</si>
  <si>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</si>
  <si>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</si>
  <si>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</si>
  <si>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</si>
  <si>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</si>
  <si>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</si>
  <si>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</si>
  <si>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</si>
  <si>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</si>
  <si>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</si>
  <si>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</si>
  <si>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</si>
  <si>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</si>
  <si>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</si>
  <si>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</si>
  <si>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</si>
  <si>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</si>
  <si>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</si>
  <si>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</si>
  <si>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</si>
  <si>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</si>
  <si>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</si>
  <si>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</si>
  <si>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</si>
  <si>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</si>
  <si>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</si>
  <si>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</si>
  <si>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</si>
  <si>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</si>
  <si>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</si>
  <si>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</si>
  <si>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</si>
  <si>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</si>
  <si>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</si>
  <si>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</si>
  <si>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</si>
  <si>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</si>
  <si>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</si>
  <si>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</si>
  <si>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</si>
  <si>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</si>
  <si>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</si>
  <si>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</si>
  <si>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</si>
  <si>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</si>
  <si>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</si>
  <si>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</si>
  <si>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</si>
  <si>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</si>
  <si>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</si>
  <si>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</si>
  <si>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</si>
  <si>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</si>
  <si>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</si>
  <si>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</si>
  <si>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</si>
  <si>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</si>
  <si>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</si>
  <si>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</si>
  <si>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</si>
  <si>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</si>
  <si>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</si>
  <si>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</si>
  <si>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</si>
  <si>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</si>
  <si>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</si>
  <si>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</si>
  <si>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</si>
  <si>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</si>
  <si>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</si>
  <si>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</si>
  <si>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</si>
  <si>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</si>
  <si>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</si>
  <si>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</si>
  <si>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</si>
  <si>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</si>
  <si>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</si>
  <si>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</si>
  <si>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</si>
  <si>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</si>
  <si>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</si>
  <si>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</si>
  <si>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</si>
  <si>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</si>
  <si>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</si>
  <si>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</si>
  <si>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</si>
  <si>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</si>
  <si>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</si>
  <si>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</si>
  <si>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</si>
  <si>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</si>
  <si>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</si>
  <si>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</si>
  <si>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</si>
  <si>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</si>
  <si>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</si>
  <si>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</si>
  <si>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</si>
  <si>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</si>
  <si>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</si>
  <si>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</si>
  <si>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</si>
  <si>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</si>
  <si>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</si>
  <si>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</si>
  <si>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</si>
  <si>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</si>
  <si>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</si>
  <si>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</si>
  <si>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</si>
  <si>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</si>
  <si>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</si>
  <si>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</si>
  <si>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</si>
  <si>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</si>
  <si>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Ø 800 mm &lt; Ledningsnet ≤ Ø 1000 mm</t>
  </si>
  <si>
    <t>Ø 500 mm &lt; Ledningsnet ≤ Ø 800 mm</t>
  </si>
  <si>
    <t xml:space="preserve">Ø 200 mm &lt; Ledningsnet ≤ Ø 500 mm </t>
  </si>
  <si>
    <t>Slutafvanding, slam - højteknologisk (centrifuger), Mek/El</t>
  </si>
  <si>
    <t>Overbygning</t>
  </si>
  <si>
    <t>Jordbassin Klasse A</t>
  </si>
  <si>
    <t>2014</t>
  </si>
  <si>
    <t>75</t>
  </si>
  <si>
    <t>20</t>
  </si>
  <si>
    <t>5</t>
  </si>
  <si>
    <t>50</t>
  </si>
  <si>
    <t>Omrører - beluftningssystem</t>
  </si>
  <si>
    <t>Bygningsfacade</t>
  </si>
  <si>
    <t>Ejendomsskatter</t>
  </si>
  <si>
    <t>Spildevandsafgift</t>
  </si>
  <si>
    <t>Køb af ydelser og produkter, der er omfattet af prisloftreguleringen, hos et andet selskab</t>
  </si>
  <si>
    <t>Slamhåndtering (afbrænding)</t>
  </si>
  <si>
    <t>Oversvømmelseskort</t>
  </si>
  <si>
    <t>2015</t>
  </si>
  <si>
    <t>Strømpeforing Ø 500 mm &lt; Ledningsnet ≤ Ø 800 mm</t>
  </si>
  <si>
    <t>Stik</t>
  </si>
  <si>
    <t>Efterklaringstanke, Konstruktioner</t>
  </si>
  <si>
    <t>60</t>
  </si>
  <si>
    <t>Slutafvanding, slam - højteknologisk (centrifuger), SRO</t>
  </si>
  <si>
    <t>10</t>
  </si>
  <si>
    <t>2016</t>
  </si>
  <si>
    <t>Brønderslev Spildevand AS</t>
  </si>
  <si>
    <t>S012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</si>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</sst>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A13" sqref="A13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Brønderslev Spildevand AS</v>
      </c>
      <c r="B1" s="56"/>
      <c r="C1" s="56"/>
      <c r="D1" s="56"/>
      <c r="E1" s="56"/>
    </row>
    <row r="2" spans="1:5" x14ac:dyDescent="0.25">
      <c r="A2" s="222" t="str">
        <f>'1. Forside'!A2</f>
        <v>S012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204</v>
      </c>
      <c r="C7" s="51">
        <v>593000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593000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  <row r="76" spans="1:5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Brønderslev Spildevand AS</v>
      </c>
      <c r="B1" s="26"/>
      <c r="C1" s="26"/>
      <c r="D1" s="26"/>
      <c r="E1" s="26"/>
    </row>
    <row r="2" spans="1:5" x14ac:dyDescent="0.25">
      <c r="A2" s="223" t="str">
        <f>'1. Forside'!A2</f>
        <v>S012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Brønderslev Spildevand AS</v>
      </c>
      <c r="B1" s="26"/>
      <c r="C1" s="26"/>
      <c r="D1" s="26"/>
      <c r="E1" s="26"/>
    </row>
    <row r="2" spans="1:5" x14ac:dyDescent="0.25">
      <c r="A2" s="223" t="str">
        <f>'1. Forside'!A2</f>
        <v>S012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975000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50000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925000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615825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650000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-34175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Brønderslev Spildevand AS</v>
      </c>
      <c r="B1" s="26"/>
      <c r="C1" s="26"/>
      <c r="D1" s="26"/>
      <c r="E1" s="26"/>
    </row>
    <row r="2" spans="1:5" x14ac:dyDescent="0.25">
      <c r="A2" s="223" t="str">
        <f>'1. Forside'!A2</f>
        <v>S012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-7058662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-7058662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3" zoomScaleNormal="90" workbookViewId="0">
      <selection activeCell="G24" sqref="G24"/>
    </sheetView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Brønderslev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59534446.282967091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27753849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2184557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464587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1022667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31425660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656792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656792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899317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-1882184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-28517722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-2581863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-32981769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5756250</v>
      </c>
      <c r="D31" s="79" t="s">
        <v>0</v>
      </c>
      <c r="E31" s="10">
        <f>-C31</f>
        <v>-5756250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49424839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49424839</v>
      </c>
      <c r="D36" s="79" t="s">
        <v>0</v>
      </c>
      <c r="E36" s="10">
        <f>-C36</f>
        <v>-49424839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4353357.2829670906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Brønderslev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S012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695399.5</v>
      </c>
      <c r="F7" s="224" t="s">
        <v>0</v>
      </c>
      <c r="G7" s="225">
        <v>2140751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283810</v>
      </c>
      <c r="F8" s="224" t="s">
        <v>0</v>
      </c>
      <c r="G8" s="226">
        <v>899317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411589.5</v>
      </c>
      <c r="F11" s="228" t="s">
        <v>0</v>
      </c>
      <c r="G11" s="55">
        <f>E11+G7-G8-G9</f>
        <v>1653023.5</v>
      </c>
      <c r="H11" s="228" t="s">
        <v>0</v>
      </c>
      <c r="I11" s="55">
        <f>G11+I7-I8-I9</f>
        <v>1653023.5</v>
      </c>
      <c r="J11" s="228" t="s">
        <v>0</v>
      </c>
      <c r="K11" s="55">
        <f>K7-K8-K9+K10+I11</f>
        <v>1653023.5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16" zoomScaleNormal="90" workbookViewId="0">
      <selection activeCell="E40" sqref="E40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Brønderslev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16365443.358777411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-62188.684763354162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16303254.674014058</v>
      </c>
      <c r="D13" s="79" t="s">
        <v>0</v>
      </c>
      <c r="E13" s="6">
        <f>C13</f>
        <v>16303254.674014058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27221068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investeringer'!F22</f>
        <v>3057239.1527333339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-117582.64119999984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1142333.3333333335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31303057.844866667</v>
      </c>
      <c r="D19" s="79" t="s">
        <v>0</v>
      </c>
      <c r="E19" s="8">
        <f>C19</f>
        <v>31303057.844866667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1392600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15200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2305972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593000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925000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-34175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5197597</v>
      </c>
      <c r="D30" s="79" t="s">
        <v>0</v>
      </c>
      <c r="E30" s="6">
        <f>C30</f>
        <v>5197597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4353357.2829670906</v>
      </c>
      <c r="D34" s="79" t="s">
        <v>0</v>
      </c>
      <c r="E34" s="12">
        <f>C34</f>
        <v>4353357.2829670906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57157266.801847816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1386601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41.221134848343404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Brønderslev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S012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16365443.358777411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16365443.358777411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16365443.358777411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-62188.684763354162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Brønderslev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14539059.879937852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16303254.674014058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16365443.358777411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Brønderslev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1199810136.9749942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27221068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27221068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2"/>
  <sheetViews>
    <sheetView view="pageLayout" zoomScaleNormal="90" workbookViewId="0">
      <selection activeCell="F25" sqref="F25"/>
    </sheetView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Brønderslev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194</v>
      </c>
      <c r="D8" s="31" t="s">
        <v>195</v>
      </c>
      <c r="E8" s="32">
        <v>4446926.74</v>
      </c>
      <c r="F8" s="34">
        <f t="shared" ref="F8" si="0">E8/D8</f>
        <v>59292.356533333339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194</v>
      </c>
      <c r="D9" s="31" t="s">
        <v>195</v>
      </c>
      <c r="E9" s="32">
        <v>10756333.02</v>
      </c>
      <c r="F9" s="34">
        <f t="shared" ref="F9:F19" si="1">E9/D9</f>
        <v>143417.77359999999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194</v>
      </c>
      <c r="D10" s="31" t="s">
        <v>195</v>
      </c>
      <c r="E10" s="32">
        <v>518824.52</v>
      </c>
      <c r="F10" s="34">
        <f t="shared" si="1"/>
        <v>6917.6602666666668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194</v>
      </c>
      <c r="D11" s="31" t="s">
        <v>195</v>
      </c>
      <c r="E11" s="32">
        <v>4052418.79</v>
      </c>
      <c r="F11" s="34">
        <f t="shared" si="1"/>
        <v>54032.250533333332</v>
      </c>
      <c r="G11" s="35" t="s">
        <v>0</v>
      </c>
      <c r="H11" s="26"/>
    </row>
    <row r="12" spans="1:8" s="150" customFormat="1" x14ac:dyDescent="0.25">
      <c r="A12" s="26"/>
      <c r="B12" s="29" t="s">
        <v>189</v>
      </c>
      <c r="C12" s="30" t="s">
        <v>194</v>
      </c>
      <c r="D12" s="31" t="s">
        <v>195</v>
      </c>
      <c r="E12" s="32">
        <v>7917908.3799999999</v>
      </c>
      <c r="F12" s="34">
        <f t="shared" si="1"/>
        <v>105572.11173333334</v>
      </c>
      <c r="G12" s="35" t="s">
        <v>0</v>
      </c>
      <c r="H12" s="26"/>
    </row>
    <row r="13" spans="1:8" s="150" customFormat="1" x14ac:dyDescent="0.25">
      <c r="A13" s="26"/>
      <c r="B13" s="29" t="s">
        <v>189</v>
      </c>
      <c r="C13" s="30" t="s">
        <v>194</v>
      </c>
      <c r="D13" s="31" t="s">
        <v>195</v>
      </c>
      <c r="E13" s="32">
        <v>423030.18</v>
      </c>
      <c r="F13" s="34">
        <f t="shared" si="1"/>
        <v>5640.4023999999999</v>
      </c>
      <c r="G13" s="35" t="s">
        <v>0</v>
      </c>
      <c r="H13" s="26"/>
    </row>
    <row r="14" spans="1:8" s="150" customFormat="1" x14ac:dyDescent="0.25">
      <c r="A14" s="26"/>
      <c r="B14" s="29" t="s">
        <v>191</v>
      </c>
      <c r="C14" s="30" t="s">
        <v>194</v>
      </c>
      <c r="D14" s="31" t="s">
        <v>196</v>
      </c>
      <c r="E14" s="32">
        <v>40016.97</v>
      </c>
      <c r="F14" s="34">
        <f t="shared" si="1"/>
        <v>2000.8485000000001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194</v>
      </c>
      <c r="D15" s="31" t="s">
        <v>195</v>
      </c>
      <c r="E15" s="32">
        <v>268864.25</v>
      </c>
      <c r="F15" s="34">
        <f t="shared" si="1"/>
        <v>3584.8566666666666</v>
      </c>
      <c r="G15" s="35" t="s">
        <v>0</v>
      </c>
      <c r="H15" s="26"/>
    </row>
    <row r="16" spans="1:8" s="150" customFormat="1" x14ac:dyDescent="0.25">
      <c r="A16" s="26"/>
      <c r="B16" s="29" t="s">
        <v>205</v>
      </c>
      <c r="C16" s="30" t="s">
        <v>194</v>
      </c>
      <c r="D16" s="31" t="s">
        <v>197</v>
      </c>
      <c r="E16" s="32">
        <v>222800</v>
      </c>
      <c r="F16" s="34">
        <f t="shared" si="1"/>
        <v>44560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 t="s">
        <v>194</v>
      </c>
      <c r="D17" s="31" t="s">
        <v>198</v>
      </c>
      <c r="E17" s="32">
        <v>96085</v>
      </c>
      <c r="F17" s="34">
        <f t="shared" si="1"/>
        <v>1921.7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194</v>
      </c>
      <c r="D18" s="31">
        <v>10</v>
      </c>
      <c r="E18" s="32">
        <v>42831.5</v>
      </c>
      <c r="F18" s="34">
        <f t="shared" si="1"/>
        <v>4283.1499999999996</v>
      </c>
      <c r="G18" s="35" t="s">
        <v>0</v>
      </c>
      <c r="H18" s="26"/>
    </row>
    <row r="19" spans="1:8" s="150" customFormat="1" x14ac:dyDescent="0.25">
      <c r="A19" s="26"/>
      <c r="B19" s="29" t="s">
        <v>200</v>
      </c>
      <c r="C19" s="30" t="s">
        <v>194</v>
      </c>
      <c r="D19" s="31">
        <v>60</v>
      </c>
      <c r="E19" s="32">
        <v>109144.15</v>
      </c>
      <c r="F19" s="34">
        <f t="shared" si="1"/>
        <v>1819.0691666666667</v>
      </c>
      <c r="G19" s="35" t="s">
        <v>0</v>
      </c>
      <c r="H19" s="26"/>
    </row>
    <row r="20" spans="1:8" s="150" customFormat="1" x14ac:dyDescent="0.25">
      <c r="A20" s="26"/>
      <c r="B20" s="23" t="s">
        <v>72</v>
      </c>
      <c r="C20" s="160"/>
      <c r="D20" s="160"/>
      <c r="E20" s="160"/>
      <c r="F20" s="36">
        <f>SUM(F8:F19)</f>
        <v>433042.17940000008</v>
      </c>
      <c r="G20" s="37" t="s">
        <v>0</v>
      </c>
      <c r="H20" s="26"/>
    </row>
    <row r="21" spans="1:8" s="150" customFormat="1" x14ac:dyDescent="0.25">
      <c r="A21" s="26"/>
      <c r="B21" s="107" t="s">
        <v>136</v>
      </c>
      <c r="C21" s="161"/>
      <c r="D21" s="161"/>
      <c r="E21" s="161"/>
      <c r="F21" s="66">
        <v>2624196.9733333336</v>
      </c>
      <c r="G21" s="37" t="s">
        <v>0</v>
      </c>
      <c r="H21" s="26"/>
    </row>
    <row r="22" spans="1:8" s="150" customFormat="1" x14ac:dyDescent="0.25">
      <c r="A22" s="26"/>
      <c r="B22" s="39" t="s">
        <v>69</v>
      </c>
      <c r="C22" s="162"/>
      <c r="D22" s="162"/>
      <c r="E22" s="163"/>
      <c r="F22" s="38">
        <f>F20+F21</f>
        <v>3057239.1527333339</v>
      </c>
      <c r="G22" s="38" t="s">
        <v>0</v>
      </c>
      <c r="H22" s="26"/>
    </row>
    <row r="23" spans="1:8" s="150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hidden="1" x14ac:dyDescent="0.25"/>
    <row r="27" spans="1:8" s="150" customFormat="1" hidden="1" x14ac:dyDescent="0.25"/>
    <row r="28" spans="1:8" s="150" customFormat="1" hidden="1" x14ac:dyDescent="0.25"/>
    <row r="29" spans="1:8" s="150" customFormat="1" ht="14.45" hidden="1" customHeight="1" x14ac:dyDescent="0.25"/>
    <row r="30" spans="1:8" s="150" customFormat="1" ht="14.45" hidden="1" customHeight="1" x14ac:dyDescent="0.25"/>
    <row r="31" spans="1:8" s="150" customFormat="1" ht="1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Brønderslev Spildevand AS</v>
      </c>
      <c r="B1" s="164"/>
      <c r="C1" s="164"/>
      <c r="D1" s="164"/>
      <c r="E1" s="164"/>
    </row>
    <row r="2" spans="1:5" x14ac:dyDescent="0.25">
      <c r="A2" s="1" t="str">
        <f>'1. Forside'!A2</f>
        <v>S012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610667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373000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investeringer'!F20</f>
        <v>433042.17940000008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-117582.64119999984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Brønderslev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206</v>
      </c>
      <c r="D8" s="31" t="s">
        <v>195</v>
      </c>
      <c r="E8" s="32">
        <v>9000000</v>
      </c>
      <c r="F8" s="45">
        <f>E8/D8</f>
        <v>120000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206</v>
      </c>
      <c r="D9" s="31" t="s">
        <v>195</v>
      </c>
      <c r="E9" s="32">
        <v>9000000</v>
      </c>
      <c r="F9" s="45">
        <f t="shared" ref="F9:F16" si="0">E9/D9</f>
        <v>120000</v>
      </c>
      <c r="G9" s="35" t="s">
        <v>0</v>
      </c>
      <c r="H9" s="26"/>
    </row>
    <row r="10" spans="1:8" s="150" customFormat="1" x14ac:dyDescent="0.25">
      <c r="A10" s="26"/>
      <c r="B10" s="29" t="s">
        <v>207</v>
      </c>
      <c r="C10" s="30" t="s">
        <v>206</v>
      </c>
      <c r="D10" s="31" t="s">
        <v>198</v>
      </c>
      <c r="E10" s="32">
        <v>2200000</v>
      </c>
      <c r="F10" s="45">
        <f t="shared" si="0"/>
        <v>44000</v>
      </c>
      <c r="G10" s="35" t="s">
        <v>0</v>
      </c>
      <c r="H10" s="26"/>
    </row>
    <row r="11" spans="1:8" s="150" customFormat="1" x14ac:dyDescent="0.25">
      <c r="A11" s="26"/>
      <c r="B11" s="29" t="s">
        <v>208</v>
      </c>
      <c r="C11" s="30" t="s">
        <v>206</v>
      </c>
      <c r="D11" s="31" t="s">
        <v>195</v>
      </c>
      <c r="E11" s="32">
        <v>300000</v>
      </c>
      <c r="F11" s="45">
        <f t="shared" si="0"/>
        <v>4000</v>
      </c>
      <c r="G11" s="35" t="s">
        <v>0</v>
      </c>
      <c r="H11" s="26"/>
    </row>
    <row r="12" spans="1:8" s="150" customFormat="1" x14ac:dyDescent="0.25">
      <c r="A12" s="26"/>
      <c r="B12" s="29" t="s">
        <v>209</v>
      </c>
      <c r="C12" s="30" t="s">
        <v>206</v>
      </c>
      <c r="D12" s="31" t="s">
        <v>210</v>
      </c>
      <c r="E12" s="32">
        <v>3760000</v>
      </c>
      <c r="F12" s="45">
        <f t="shared" si="0"/>
        <v>62666.666666666664</v>
      </c>
      <c r="G12" s="35" t="s">
        <v>0</v>
      </c>
      <c r="H12" s="26"/>
    </row>
    <row r="13" spans="1:8" s="150" customFormat="1" x14ac:dyDescent="0.25">
      <c r="A13" s="26"/>
      <c r="B13" s="29" t="s">
        <v>211</v>
      </c>
      <c r="C13" s="30" t="s">
        <v>206</v>
      </c>
      <c r="D13" s="31" t="s">
        <v>212</v>
      </c>
      <c r="E13" s="32">
        <v>3750000</v>
      </c>
      <c r="F13" s="45">
        <f t="shared" si="0"/>
        <v>375000</v>
      </c>
      <c r="G13" s="35" t="s">
        <v>0</v>
      </c>
      <c r="H13" s="26"/>
    </row>
    <row r="14" spans="1:8" s="150" customFormat="1" x14ac:dyDescent="0.25">
      <c r="A14" s="26"/>
      <c r="B14" s="29" t="s">
        <v>209</v>
      </c>
      <c r="C14" s="30" t="s">
        <v>213</v>
      </c>
      <c r="D14" s="31" t="s">
        <v>210</v>
      </c>
      <c r="E14" s="32">
        <v>5000000</v>
      </c>
      <c r="F14" s="45">
        <f t="shared" si="0"/>
        <v>83333.333333333328</v>
      </c>
      <c r="G14" s="35" t="s">
        <v>0</v>
      </c>
      <c r="H14" s="26"/>
    </row>
    <row r="15" spans="1:8" s="150" customFormat="1" x14ac:dyDescent="0.25">
      <c r="A15" s="26"/>
      <c r="B15" s="29" t="s">
        <v>189</v>
      </c>
      <c r="C15" s="30" t="s">
        <v>213</v>
      </c>
      <c r="D15" s="31" t="s">
        <v>195</v>
      </c>
      <c r="E15" s="32">
        <v>22000000</v>
      </c>
      <c r="F15" s="45">
        <f t="shared" si="0"/>
        <v>293333.33333333331</v>
      </c>
      <c r="G15" s="35" t="s">
        <v>0</v>
      </c>
      <c r="H15" s="26"/>
    </row>
    <row r="16" spans="1:8" s="150" customFormat="1" x14ac:dyDescent="0.25">
      <c r="A16" s="26"/>
      <c r="B16" s="29" t="s">
        <v>207</v>
      </c>
      <c r="C16" s="30" t="s">
        <v>213</v>
      </c>
      <c r="D16" s="31" t="s">
        <v>198</v>
      </c>
      <c r="E16" s="32">
        <v>2000000</v>
      </c>
      <c r="F16" s="45">
        <f t="shared" si="0"/>
        <v>40000</v>
      </c>
      <c r="G16" s="35" t="s">
        <v>0</v>
      </c>
      <c r="H16" s="26"/>
    </row>
    <row r="17" spans="1:8" s="150" customFormat="1" x14ac:dyDescent="0.25">
      <c r="A17" s="26"/>
      <c r="B17" s="109" t="s">
        <v>73</v>
      </c>
      <c r="C17" s="167"/>
      <c r="D17" s="168"/>
      <c r="E17" s="169"/>
      <c r="F17" s="46">
        <f>SUMIF(C8:C16,"2015",F8:F16)</f>
        <v>725666.66666666674</v>
      </c>
      <c r="G17" s="47" t="s">
        <v>0</v>
      </c>
      <c r="H17" s="26"/>
    </row>
    <row r="18" spans="1:8" s="150" customFormat="1" x14ac:dyDescent="0.25">
      <c r="A18" s="26"/>
      <c r="B18" s="107" t="s">
        <v>134</v>
      </c>
      <c r="C18" s="170"/>
      <c r="D18" s="171"/>
      <c r="E18" s="172"/>
      <c r="F18" s="46">
        <f>SUMIF(C8:C16,"2016",F8:F16)</f>
        <v>416666.66666666663</v>
      </c>
      <c r="G18" s="47" t="s">
        <v>0</v>
      </c>
      <c r="H18" s="26"/>
    </row>
    <row r="19" spans="1:8" s="150" customFormat="1" x14ac:dyDescent="0.25">
      <c r="A19" s="26"/>
      <c r="B19" s="50" t="s">
        <v>36</v>
      </c>
      <c r="C19" s="173"/>
      <c r="D19" s="174"/>
      <c r="E19" s="174"/>
      <c r="F19" s="48">
        <f>F17+F18</f>
        <v>1142333.3333333335</v>
      </c>
      <c r="G19" s="49" t="s">
        <v>0</v>
      </c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175"/>
      <c r="G22" s="175"/>
      <c r="H22" s="2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t="12" hidden="1" customHeight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Brønderslev Spildevand AS</v>
      </c>
      <c r="B1" s="56"/>
      <c r="C1" s="56"/>
      <c r="D1" s="178"/>
      <c r="E1" s="56"/>
    </row>
    <row r="2" spans="1:5" x14ac:dyDescent="0.25">
      <c r="A2" s="222" t="str">
        <f>'1. Forside'!A2</f>
        <v>S012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32600</v>
      </c>
      <c r="D7" s="182" t="s">
        <v>0</v>
      </c>
      <c r="E7" s="56"/>
    </row>
    <row r="8" spans="1:5" x14ac:dyDescent="0.25">
      <c r="A8" s="56"/>
      <c r="B8" s="207" t="s">
        <v>201</v>
      </c>
      <c r="C8" s="51">
        <v>90000</v>
      </c>
      <c r="D8" s="182" t="s">
        <v>0</v>
      </c>
      <c r="E8" s="56"/>
    </row>
    <row r="9" spans="1:5" x14ac:dyDescent="0.25">
      <c r="A9" s="56"/>
      <c r="B9" s="207" t="s">
        <v>202</v>
      </c>
      <c r="C9" s="51">
        <v>1200000</v>
      </c>
      <c r="D9" s="182" t="s">
        <v>0</v>
      </c>
      <c r="E9" s="56"/>
    </row>
    <row r="10" spans="1:5" x14ac:dyDescent="0.25">
      <c r="A10" s="56"/>
      <c r="B10" s="207" t="s">
        <v>203</v>
      </c>
      <c r="C10" s="51">
        <v>70000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1392600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15200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15200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4318972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2013000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2305972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Peter Mouritzen (KFST)</cp:lastModifiedBy>
  <cp:lastPrinted>2015-08-06T11:44:35Z</cp:lastPrinted>
  <dcterms:created xsi:type="dcterms:W3CDTF">2014-01-17T08:54:17Z</dcterms:created>
  <dcterms:modified xsi:type="dcterms:W3CDTF">2015-12-22T09:39:29Z</dcterms:modified>
</cp:coreProperties>
</file>