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6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43" i="2" l="1"/>
  <c r="C10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C24" i="8" l="1"/>
  <c r="E31" i="19" l="1"/>
  <c r="C36" i="19" l="1"/>
  <c r="E36" i="19" s="1"/>
  <c r="F24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E29" i="19" l="1"/>
  <c r="C9" i="9"/>
  <c r="C15" i="8" s="1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23" i="7" s="1"/>
  <c r="F92" i="2" l="1"/>
  <c r="C9" i="10" s="1"/>
  <c r="C15" i="11" l="1"/>
  <c r="C29" i="8" s="1"/>
  <c r="C15" i="13"/>
  <c r="C27" i="8" s="1"/>
  <c r="C16" i="4"/>
  <c r="C25" i="8" s="1"/>
  <c r="C24" i="3"/>
  <c r="C23" i="8" s="1"/>
  <c r="F25" i="7"/>
  <c r="C18" i="8" s="1"/>
  <c r="C18" i="3"/>
  <c r="C22" i="8" s="1"/>
  <c r="C12" i="3"/>
  <c r="C21" i="8" s="1"/>
  <c r="C10" i="10"/>
  <c r="C17" i="8" s="1"/>
  <c r="F9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<sst xmlns="http://schemas.openxmlformats.org/spreadsheetml/2006/main" count="754" uniqueCount="239">
  <si>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</si>
  <si>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</si>
  <si>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</si>
  <si>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</si>
  <si>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</si>
  <si>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</si>
  <si>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</si>
  <si>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</si>
  <si>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</si>
  <si>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</si>
  <si>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</si>
  <si>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</si>
  <si>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</si>
  <si>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</si>
  <si>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</si>
  <si>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</si>
  <si>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</si>
  <si>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</si>
  <si>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</si>
  <si>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</si>
  <si>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</si>
  <si>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</si>
  <si>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</si>
  <si>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</si>
  <si>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</si>
  <si>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</si>
  <si>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</si>
  <si>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</si>
  <si>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</si>
  <si>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</si>
  <si>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</si>
  <si>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</si>
  <si>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</si>
  <si>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</si>
  <si>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</si>
  <si>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</si>
  <si>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</si>
  <si>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</si>
  <si>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</si>
  <si>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</si>
  <si>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</si>
  <si>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</si>
  <si>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</si>
  <si>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</si>
  <si>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</si>
  <si>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</si>
  <si>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</si>
  <si>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</si>
  <si>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</si>
  <si>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</si>
  <si>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</si>
  <si>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</si>
  <si>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</si>
  <si>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</si>
  <si>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</si>
  <si>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</si>
  <si>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</si>
  <si>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</si>
  <si>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</si>
  <si>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</si>
  <si>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</si>
  <si>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</si>
  <si>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</si>
  <si>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</si>
  <si>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</si>
  <si>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</si>
  <si>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</si>
  <si>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</si>
  <si>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</si>
  <si>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</si>
  <si>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</si>
  <si>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</si>
  <si>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</si>
  <si>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</si>
  <si>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</si>
  <si>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</si>
  <si>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</si>
  <si>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</si>
  <si>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</si>
  <si>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</si>
  <si>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</si>
  <si>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</si>
  <si>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</si>
  <si>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</si>
  <si>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</si>
  <si>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</si>
  <si>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</si>
  <si>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</si>
  <si>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</si>
  <si>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</si>
  <si>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</si>
  <si>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</si>
  <si>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</si>
  <si>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</si>
  <si>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</si>
  <si>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</si>
  <si>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</si>
  <si>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</si>
  <si>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</si>
  <si>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</si>
  <si>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</si>
  <si>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</si>
  <si>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</si>
  <si>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</si>
  <si>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</si>
  <si>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</si>
  <si>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</si>
  <si>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</si>
  <si>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</si>
  <si>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</si>
  <si>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</si>
  <si>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</si>
  <si>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</si>
  <si>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</si>
  <si>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</si>
  <si>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</si>
  <si>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</si>
  <si>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</si>
  <si>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</si>
  <si>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</si>
  <si>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</si>
  <si>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</si>
  <si>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</si>
  <si>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</si>
  <si>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</si>
  <si>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</si>
  <si>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</si>
  <si>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</si>
  <si>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</si>
  <si>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</si>
  <si>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</si>
  <si>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</si>
  <si>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</si>
  <si>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</si>
  <si>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</si>
  <si>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</si>
  <si>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</si>
  <si>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</si>
  <si>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</si>
  <si>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</si>
  <si>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</si>
  <si>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</si>
  <si>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</si>
  <si>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</si>
  <si>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</si>
  <si>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</si>
  <si>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</si>
  <si>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</si>
  <si>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</si>
  <si>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</si>
  <si>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</si>
  <si>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</si>
  <si>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</si>
  <si>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</si>
  <si>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</si>
  <si>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</si>
  <si>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</si>
  <si>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</si>
  <si>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</si>
  <si>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</si>
  <si>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</si>
  <si>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</si>
  <si>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</si>
  <si>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</si>
  <si>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</si>
  <si>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</si>
  <si>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</si>
  <si>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</si>
  <si>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</si>
  <si>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</si>
  <si>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</si>
  <si>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</si>
  <si>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</si>
  <si>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</si>
  <si>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</si>
  <si>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</si>
  <si>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</si>
  <si>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</si>
  <si>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</si>
  <si>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</si>
  <si>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</si>
  <si>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</si>
  <si>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</si>
  <si>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</si>
  <si>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</si>
  <si>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</si>
  <si>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</si>
  <si>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</si>
  <si>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Strømpeforing ≤ Ø 200 mm</t>
  </si>
  <si>
    <t>Strømpeforing Ø 200 mm &lt; Ledningsnet ≤ Ø 500 mm</t>
  </si>
  <si>
    <t>Strømpeforing Ø 500 mm &lt; Ledningsnet ≤ Ø 800 mm</t>
  </si>
  <si>
    <t>Jordbassin Klasse B</t>
  </si>
  <si>
    <t>Stik</t>
  </si>
  <si>
    <t>Andre bygninger (tekniske installationer, målere mv.)</t>
  </si>
  <si>
    <t xml:space="preserve">Ø 200 mm &lt; Ledningsnet ≤ Ø 500 mm </t>
  </si>
  <si>
    <t>Tryksatte minipumpestationer (husstandssystemer)</t>
  </si>
  <si>
    <t>Brønde</t>
  </si>
  <si>
    <t xml:space="preserve">Ledningsnet ≤ Ø 200 mm </t>
  </si>
  <si>
    <t>Køretøjer, entreprenørmaskiner</t>
  </si>
  <si>
    <t>Pumpestationer i brønde (&lt; 6,25 m2), Konstruktioner</t>
  </si>
  <si>
    <t>Pumpestationer i brønde (&lt; 6,25 m2), Mek/EL</t>
  </si>
  <si>
    <t>Pumpestationer i brønde (&lt; 6,25 m2), SRO</t>
  </si>
  <si>
    <t>Ø 500 mm &lt; Ledningsnet ≤ Ø 800 mm</t>
  </si>
  <si>
    <t>Ledningsnet &gt; Ø 1600 mm (rørbassiner og transportledninger)</t>
  </si>
  <si>
    <t>Indløb-/udløbsarrangement</t>
  </si>
  <si>
    <t>Beluftningstanke, Mek/EL</t>
  </si>
  <si>
    <t>Beluftningstanke, SRO</t>
  </si>
  <si>
    <t>Forafvanding, slam, Mek/EL</t>
  </si>
  <si>
    <t>Forafvanding, slam, SRO</t>
  </si>
  <si>
    <t>Indløb med riste, Mek/EL</t>
  </si>
  <si>
    <t>Indløb med riste, SRO</t>
  </si>
  <si>
    <t>Køretøjer, personbil</t>
  </si>
  <si>
    <t>Slamsugere</t>
  </si>
  <si>
    <t>2014</t>
  </si>
  <si>
    <t>50</t>
  </si>
  <si>
    <t>75</t>
  </si>
  <si>
    <t>30</t>
  </si>
  <si>
    <t>5</t>
  </si>
  <si>
    <t>60</t>
  </si>
  <si>
    <t>20</t>
  </si>
  <si>
    <t>10</t>
  </si>
  <si>
    <t>Ejendomsskatter</t>
  </si>
  <si>
    <t>Selskabsskatter</t>
  </si>
  <si>
    <t>Spildevandsafgift</t>
  </si>
  <si>
    <t>Køb af ydelser og produkter, der er omfattet af prisloftreguleringen, hos et andet selskab</t>
  </si>
  <si>
    <t>2015</t>
  </si>
  <si>
    <t>Efterklaringstanke, Mek/El</t>
  </si>
  <si>
    <t>Efterklaringstanke, Konstruktioner</t>
  </si>
  <si>
    <t>Rådnetanke, slam, SRO</t>
  </si>
  <si>
    <t>2016</t>
  </si>
  <si>
    <t>Rådnetanke, slam, Mek/EL</t>
  </si>
  <si>
    <t>Rådnetanke, slam, Konstruktioner</t>
  </si>
  <si>
    <t>Fjernaflæste målere</t>
  </si>
  <si>
    <t>Badevandssikkerhed</t>
  </si>
  <si>
    <t>Kvalitetssikring</t>
  </si>
  <si>
    <t>Ø 1000 mm &lt; Ledningsnet ≤ Ø 1200 mm</t>
  </si>
  <si>
    <t>Forsyning Helsingør Spildevand AS</t>
  </si>
  <si>
    <t>S021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</si>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</sst>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236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237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Forsyning Helsingør Spildevand AS</v>
      </c>
      <c r="B1" s="56"/>
      <c r="C1" s="56"/>
      <c r="D1" s="56"/>
      <c r="E1" s="56"/>
    </row>
    <row r="2" spans="1:5" x14ac:dyDescent="0.25">
      <c r="A2" s="222" t="str">
        <f>'1. Forside'!A2</f>
        <v>S021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233</v>
      </c>
      <c r="C7" s="51">
        <v>170000</v>
      </c>
      <c r="D7" s="191" t="s">
        <v>0</v>
      </c>
      <c r="E7" s="56"/>
    </row>
    <row r="8" spans="1:5" x14ac:dyDescent="0.25">
      <c r="A8" s="56"/>
      <c r="B8" s="213" t="s">
        <v>234</v>
      </c>
      <c r="C8" s="51">
        <v>100000</v>
      </c>
      <c r="D8" s="191" t="s">
        <v>0</v>
      </c>
      <c r="E8" s="56"/>
    </row>
    <row r="9" spans="1:5" x14ac:dyDescent="0.25">
      <c r="A9" s="56"/>
      <c r="B9" s="213" t="s">
        <v>64</v>
      </c>
      <c r="C9" s="51">
        <v>1000000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1270000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218937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335000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-116063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Forsyning Helsingør Spildevand AS</v>
      </c>
      <c r="B1" s="26"/>
      <c r="C1" s="26"/>
      <c r="D1" s="26"/>
      <c r="E1" s="26"/>
    </row>
    <row r="2" spans="1:5" x14ac:dyDescent="0.25">
      <c r="A2" s="223" t="str">
        <f>'1. Forside'!A2</f>
        <v>S021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Forsyning Helsingør Spildevand AS</v>
      </c>
      <c r="B1" s="26"/>
      <c r="C1" s="26"/>
      <c r="D1" s="26"/>
      <c r="E1" s="26"/>
    </row>
    <row r="2" spans="1:5" x14ac:dyDescent="0.25">
      <c r="A2" s="223" t="str">
        <f>'1. Forside'!A2</f>
        <v>S021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44978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44978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Forsyning Helsingør Spildevand AS</v>
      </c>
      <c r="B1" s="26"/>
      <c r="C1" s="26"/>
      <c r="D1" s="26"/>
      <c r="E1" s="26"/>
    </row>
    <row r="2" spans="1:5" x14ac:dyDescent="0.25">
      <c r="A2" s="223" t="str">
        <f>'1. Forside'!A2</f>
        <v>S021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5232048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5232048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Forsyning Helsingør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111664699.3775689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45291480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5292969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677371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2197350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53459170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4205109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144966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4350075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14148770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-16308006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-53914345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-1550430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-185234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-71958015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100411956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4437569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104849525</v>
      </c>
      <c r="D36" s="79" t="s">
        <v>0</v>
      </c>
      <c r="E36" s="10">
        <f>-C36</f>
        <v>-104849525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6815174.3775689006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Forsyning Helsingør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1500515</v>
      </c>
      <c r="D7" s="224" t="s">
        <v>0</v>
      </c>
      <c r="E7" s="225">
        <v>8724645</v>
      </c>
      <c r="F7" s="224" t="s">
        <v>0</v>
      </c>
      <c r="G7" s="225">
        <v>6087507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14148770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1500515</v>
      </c>
      <c r="D11" s="228" t="s">
        <v>0</v>
      </c>
      <c r="E11" s="55">
        <f>C11+E7-E8-E9</f>
        <v>10225160</v>
      </c>
      <c r="F11" s="228" t="s">
        <v>0</v>
      </c>
      <c r="G11" s="55">
        <f>E11+G7-G8-G9</f>
        <v>2163897</v>
      </c>
      <c r="H11" s="228" t="s">
        <v>0</v>
      </c>
      <c r="I11" s="55">
        <f>G11+I7-I8-I9</f>
        <v>2163897</v>
      </c>
      <c r="J11" s="228" t="s">
        <v>0</v>
      </c>
      <c r="K11" s="55">
        <f>K7-K8-K9+K10+I11</f>
        <v>2163897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Forsyning Helsingør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44887837.055809654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-170573.7808120767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-1623818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43093445.274997577</v>
      </c>
      <c r="D13" s="79" t="s">
        <v>0</v>
      </c>
      <c r="E13" s="6">
        <f>C13</f>
        <v>43093445.274997577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43978537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238</v>
      </c>
      <c r="C16" s="14">
        <f>'6. Gennemførte investeringer'!F94</f>
        <v>7655972.8166666664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-137039.52666666731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investeringer'!F25</f>
        <v>5268750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56766220.289999992</v>
      </c>
      <c r="D19" s="79" t="s">
        <v>0</v>
      </c>
      <c r="E19" s="8">
        <f>C19</f>
        <v>56766220.289999992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4583000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192000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-2009021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1270000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-116063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44978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3979894</v>
      </c>
      <c r="D30" s="79" t="s">
        <v>0</v>
      </c>
      <c r="E30" s="6">
        <f>C30</f>
        <v>3979894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6815174.3775689006</v>
      </c>
      <c r="D34" s="79" t="s">
        <v>0</v>
      </c>
      <c r="E34" s="12">
        <f>C34</f>
        <v>6815174.3775689006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110654733.94256647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2799750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39.523076682763275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Forsyning Helsingør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S021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44887837.055809654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44887837.055809654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44887837.055809654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-170573.7808120767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Forsyning Helsingør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32687322.944040589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44717263.274997577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44887837.055809654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6495270.021975657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1623818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Forsyning Helsingør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1552403569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43978537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43978537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351"/>
  <sheetViews>
    <sheetView view="pageLayout" topLeftCell="A8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Forsyning Helsingør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213</v>
      </c>
      <c r="D8" s="31" t="s">
        <v>214</v>
      </c>
      <c r="E8" s="32">
        <v>1052250</v>
      </c>
      <c r="F8" s="34">
        <f t="shared" ref="F8" si="0">E8/D8</f>
        <v>21045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213</v>
      </c>
      <c r="D9" s="31" t="s">
        <v>214</v>
      </c>
      <c r="E9" s="32">
        <v>912400</v>
      </c>
      <c r="F9" s="34">
        <f t="shared" ref="F9:F72" si="1">E9/D9</f>
        <v>18248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213</v>
      </c>
      <c r="D10" s="31" t="s">
        <v>214</v>
      </c>
      <c r="E10" s="32">
        <v>98000</v>
      </c>
      <c r="F10" s="34">
        <f t="shared" si="1"/>
        <v>1960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 t="s">
        <v>213</v>
      </c>
      <c r="D11" s="31" t="s">
        <v>214</v>
      </c>
      <c r="E11" s="32">
        <v>278000</v>
      </c>
      <c r="F11" s="34">
        <f t="shared" si="1"/>
        <v>5560</v>
      </c>
      <c r="G11" s="35" t="s">
        <v>0</v>
      </c>
      <c r="H11" s="26"/>
    </row>
    <row r="12" spans="1:8" s="150" customFormat="1" x14ac:dyDescent="0.25">
      <c r="A12" s="26"/>
      <c r="B12" s="29" t="s">
        <v>188</v>
      </c>
      <c r="C12" s="30" t="s">
        <v>213</v>
      </c>
      <c r="D12" s="31" t="s">
        <v>214</v>
      </c>
      <c r="E12" s="32">
        <v>57000</v>
      </c>
      <c r="F12" s="34">
        <f t="shared" si="1"/>
        <v>1140</v>
      </c>
      <c r="G12" s="35" t="s">
        <v>0</v>
      </c>
      <c r="H12" s="26"/>
    </row>
    <row r="13" spans="1:8" s="150" customFormat="1" x14ac:dyDescent="0.25">
      <c r="A13" s="26"/>
      <c r="B13" s="29" t="s">
        <v>189</v>
      </c>
      <c r="C13" s="30" t="s">
        <v>213</v>
      </c>
      <c r="D13" s="31" t="s">
        <v>214</v>
      </c>
      <c r="E13" s="32">
        <v>70000</v>
      </c>
      <c r="F13" s="34">
        <f t="shared" si="1"/>
        <v>1400</v>
      </c>
      <c r="G13" s="35" t="s">
        <v>0</v>
      </c>
      <c r="H13" s="26"/>
    </row>
    <row r="14" spans="1:8" s="150" customFormat="1" x14ac:dyDescent="0.25">
      <c r="A14" s="26"/>
      <c r="B14" s="29" t="s">
        <v>188</v>
      </c>
      <c r="C14" s="30" t="s">
        <v>213</v>
      </c>
      <c r="D14" s="31" t="s">
        <v>214</v>
      </c>
      <c r="E14" s="32">
        <v>74635</v>
      </c>
      <c r="F14" s="34">
        <f t="shared" si="1"/>
        <v>1492.7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 t="s">
        <v>213</v>
      </c>
      <c r="D15" s="31" t="s">
        <v>214</v>
      </c>
      <c r="E15" s="32">
        <v>723255</v>
      </c>
      <c r="F15" s="34">
        <f t="shared" si="1"/>
        <v>14465.1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213</v>
      </c>
      <c r="D16" s="31" t="s">
        <v>215</v>
      </c>
      <c r="E16" s="32">
        <v>25754</v>
      </c>
      <c r="F16" s="34">
        <f t="shared" si="1"/>
        <v>343.38666666666666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 t="s">
        <v>213</v>
      </c>
      <c r="D17" s="31" t="s">
        <v>215</v>
      </c>
      <c r="E17" s="32">
        <v>591351</v>
      </c>
      <c r="F17" s="34">
        <f t="shared" si="1"/>
        <v>7884.68</v>
      </c>
      <c r="G17" s="35" t="s">
        <v>0</v>
      </c>
      <c r="H17" s="26"/>
    </row>
    <row r="18" spans="1:8" s="150" customFormat="1" x14ac:dyDescent="0.25">
      <c r="A18" s="26"/>
      <c r="B18" s="29" t="s">
        <v>192</v>
      </c>
      <c r="C18" s="30" t="s">
        <v>213</v>
      </c>
      <c r="D18" s="31" t="s">
        <v>215</v>
      </c>
      <c r="E18" s="32">
        <v>49714</v>
      </c>
      <c r="F18" s="34">
        <f t="shared" si="1"/>
        <v>662.85333333333335</v>
      </c>
      <c r="G18" s="35" t="s">
        <v>0</v>
      </c>
      <c r="H18" s="26"/>
    </row>
    <row r="19" spans="1:8" s="150" customFormat="1" x14ac:dyDescent="0.25">
      <c r="A19" s="26"/>
      <c r="B19" s="29" t="s">
        <v>192</v>
      </c>
      <c r="C19" s="30" t="s">
        <v>213</v>
      </c>
      <c r="D19" s="31" t="s">
        <v>215</v>
      </c>
      <c r="E19" s="32">
        <v>11280</v>
      </c>
      <c r="F19" s="34">
        <f t="shared" si="1"/>
        <v>150.4</v>
      </c>
      <c r="G19" s="35" t="s">
        <v>0</v>
      </c>
      <c r="H19" s="26"/>
    </row>
    <row r="20" spans="1:8" s="150" customFormat="1" x14ac:dyDescent="0.25">
      <c r="A20" s="26"/>
      <c r="B20" s="29" t="s">
        <v>192</v>
      </c>
      <c r="C20" s="30" t="s">
        <v>213</v>
      </c>
      <c r="D20" s="31" t="s">
        <v>215</v>
      </c>
      <c r="E20" s="32">
        <v>32954</v>
      </c>
      <c r="F20" s="34">
        <f t="shared" si="1"/>
        <v>439.38666666666666</v>
      </c>
      <c r="G20" s="35" t="s">
        <v>0</v>
      </c>
      <c r="H20" s="26"/>
    </row>
    <row r="21" spans="1:8" s="150" customFormat="1" x14ac:dyDescent="0.25">
      <c r="A21" s="26"/>
      <c r="B21" s="29" t="s">
        <v>192</v>
      </c>
      <c r="C21" s="30" t="s">
        <v>213</v>
      </c>
      <c r="D21" s="31" t="s">
        <v>215</v>
      </c>
      <c r="E21" s="32">
        <v>72741</v>
      </c>
      <c r="F21" s="34">
        <f t="shared" si="1"/>
        <v>969.88</v>
      </c>
      <c r="G21" s="35" t="s">
        <v>0</v>
      </c>
      <c r="H21" s="26"/>
    </row>
    <row r="22" spans="1:8" s="150" customFormat="1" x14ac:dyDescent="0.25">
      <c r="A22" s="26"/>
      <c r="B22" s="29" t="s">
        <v>194</v>
      </c>
      <c r="C22" s="30" t="s">
        <v>213</v>
      </c>
      <c r="D22" s="31" t="s">
        <v>215</v>
      </c>
      <c r="E22" s="32">
        <v>190760</v>
      </c>
      <c r="F22" s="34">
        <f t="shared" si="1"/>
        <v>2543.4666666666667</v>
      </c>
      <c r="G22" s="35" t="s">
        <v>0</v>
      </c>
      <c r="H22" s="26"/>
    </row>
    <row r="23" spans="1:8" s="150" customFormat="1" x14ac:dyDescent="0.25">
      <c r="A23" s="26"/>
      <c r="B23" s="29" t="s">
        <v>195</v>
      </c>
      <c r="C23" s="30" t="s">
        <v>213</v>
      </c>
      <c r="D23" s="31" t="s">
        <v>216</v>
      </c>
      <c r="E23" s="32">
        <v>139305</v>
      </c>
      <c r="F23" s="34">
        <f t="shared" si="1"/>
        <v>4643.5</v>
      </c>
      <c r="G23" s="35" t="s">
        <v>0</v>
      </c>
      <c r="H23" s="26"/>
    </row>
    <row r="24" spans="1:8" s="150" customFormat="1" x14ac:dyDescent="0.25">
      <c r="A24" s="26"/>
      <c r="B24" s="29" t="s">
        <v>192</v>
      </c>
      <c r="C24" s="30" t="s">
        <v>213</v>
      </c>
      <c r="D24" s="31" t="s">
        <v>215</v>
      </c>
      <c r="E24" s="32">
        <v>148015</v>
      </c>
      <c r="F24" s="34">
        <f t="shared" si="1"/>
        <v>1973.5333333333333</v>
      </c>
      <c r="G24" s="35" t="s">
        <v>0</v>
      </c>
      <c r="H24" s="26"/>
    </row>
    <row r="25" spans="1:8" s="150" customFormat="1" x14ac:dyDescent="0.25">
      <c r="A25" s="26"/>
      <c r="B25" s="29" t="s">
        <v>192</v>
      </c>
      <c r="C25" s="30" t="s">
        <v>213</v>
      </c>
      <c r="D25" s="31" t="s">
        <v>215</v>
      </c>
      <c r="E25" s="32">
        <v>93362</v>
      </c>
      <c r="F25" s="34">
        <f t="shared" si="1"/>
        <v>1244.8266666666666</v>
      </c>
      <c r="G25" s="35" t="s">
        <v>0</v>
      </c>
      <c r="H25" s="26"/>
    </row>
    <row r="26" spans="1:8" s="150" customFormat="1" x14ac:dyDescent="0.25">
      <c r="A26" s="26"/>
      <c r="B26" s="29" t="s">
        <v>196</v>
      </c>
      <c r="C26" s="30" t="s">
        <v>213</v>
      </c>
      <c r="D26" s="31" t="s">
        <v>215</v>
      </c>
      <c r="E26" s="32">
        <v>3111909</v>
      </c>
      <c r="F26" s="34">
        <f t="shared" si="1"/>
        <v>41492.120000000003</v>
      </c>
      <c r="G26" s="35" t="s">
        <v>0</v>
      </c>
      <c r="H26" s="26"/>
    </row>
    <row r="27" spans="1:8" s="150" customFormat="1" x14ac:dyDescent="0.25">
      <c r="A27" s="26"/>
      <c r="B27" s="29" t="s">
        <v>197</v>
      </c>
      <c r="C27" s="30" t="s">
        <v>213</v>
      </c>
      <c r="D27" s="31" t="s">
        <v>215</v>
      </c>
      <c r="E27" s="32">
        <v>1329319</v>
      </c>
      <c r="F27" s="34">
        <f t="shared" si="1"/>
        <v>17724.253333333334</v>
      </c>
      <c r="G27" s="35" t="s">
        <v>0</v>
      </c>
      <c r="H27" s="26"/>
    </row>
    <row r="28" spans="1:8" s="150" customFormat="1" x14ac:dyDescent="0.25">
      <c r="A28" s="26"/>
      <c r="B28" s="29" t="s">
        <v>194</v>
      </c>
      <c r="C28" s="30" t="s">
        <v>213</v>
      </c>
      <c r="D28" s="31" t="s">
        <v>215</v>
      </c>
      <c r="E28" s="32">
        <v>2350649</v>
      </c>
      <c r="F28" s="34">
        <f t="shared" si="1"/>
        <v>31341.986666666668</v>
      </c>
      <c r="G28" s="35" t="s">
        <v>0</v>
      </c>
      <c r="H28" s="26"/>
    </row>
    <row r="29" spans="1:8" s="150" customFormat="1" x14ac:dyDescent="0.25">
      <c r="A29" s="26"/>
      <c r="B29" s="29" t="s">
        <v>192</v>
      </c>
      <c r="C29" s="30" t="s">
        <v>213</v>
      </c>
      <c r="D29" s="31" t="s">
        <v>215</v>
      </c>
      <c r="E29" s="32">
        <v>1679596</v>
      </c>
      <c r="F29" s="34">
        <f t="shared" si="1"/>
        <v>22394.613333333335</v>
      </c>
      <c r="G29" s="35" t="s">
        <v>0</v>
      </c>
      <c r="H29" s="26"/>
    </row>
    <row r="30" spans="1:8" s="150" customFormat="1" x14ac:dyDescent="0.25">
      <c r="A30" s="26"/>
      <c r="B30" s="29" t="s">
        <v>198</v>
      </c>
      <c r="C30" s="30" t="s">
        <v>213</v>
      </c>
      <c r="D30" s="31" t="s">
        <v>217</v>
      </c>
      <c r="E30" s="32">
        <v>3563</v>
      </c>
      <c r="F30" s="34">
        <f t="shared" si="1"/>
        <v>712.6</v>
      </c>
      <c r="G30" s="35" t="s">
        <v>0</v>
      </c>
      <c r="H30" s="26"/>
    </row>
    <row r="31" spans="1:8" s="150" customFormat="1" x14ac:dyDescent="0.25">
      <c r="A31" s="26"/>
      <c r="B31" s="29" t="s">
        <v>197</v>
      </c>
      <c r="C31" s="30" t="s">
        <v>213</v>
      </c>
      <c r="D31" s="31" t="s">
        <v>215</v>
      </c>
      <c r="E31" s="32">
        <v>1140737</v>
      </c>
      <c r="F31" s="34">
        <f t="shared" si="1"/>
        <v>15209.826666666666</v>
      </c>
      <c r="G31" s="35" t="s">
        <v>0</v>
      </c>
      <c r="H31" s="26"/>
    </row>
    <row r="32" spans="1:8" s="150" customFormat="1" x14ac:dyDescent="0.25">
      <c r="A32" s="26"/>
      <c r="B32" s="29" t="s">
        <v>192</v>
      </c>
      <c r="C32" s="30" t="s">
        <v>213</v>
      </c>
      <c r="D32" s="31" t="s">
        <v>215</v>
      </c>
      <c r="E32" s="32">
        <v>566487</v>
      </c>
      <c r="F32" s="34">
        <f t="shared" si="1"/>
        <v>7553.16</v>
      </c>
      <c r="G32" s="35" t="s">
        <v>0</v>
      </c>
      <c r="H32" s="26"/>
    </row>
    <row r="33" spans="1:8" s="150" customFormat="1" x14ac:dyDescent="0.25">
      <c r="A33" s="26"/>
      <c r="B33" s="29" t="s">
        <v>193</v>
      </c>
      <c r="C33" s="30" t="s">
        <v>213</v>
      </c>
      <c r="D33" s="31" t="s">
        <v>215</v>
      </c>
      <c r="E33" s="32">
        <v>117261</v>
      </c>
      <c r="F33" s="34">
        <f t="shared" si="1"/>
        <v>1563.48</v>
      </c>
      <c r="G33" s="35" t="s">
        <v>0</v>
      </c>
      <c r="H33" s="26"/>
    </row>
    <row r="34" spans="1:8" s="150" customFormat="1" x14ac:dyDescent="0.25">
      <c r="A34" s="26"/>
      <c r="B34" s="29" t="s">
        <v>196</v>
      </c>
      <c r="C34" s="30" t="s">
        <v>213</v>
      </c>
      <c r="D34" s="31" t="s">
        <v>215</v>
      </c>
      <c r="E34" s="32">
        <v>222178</v>
      </c>
      <c r="F34" s="34">
        <f t="shared" si="1"/>
        <v>2962.3733333333334</v>
      </c>
      <c r="G34" s="35" t="s">
        <v>0</v>
      </c>
      <c r="H34" s="26"/>
    </row>
    <row r="35" spans="1:8" s="150" customFormat="1" x14ac:dyDescent="0.25">
      <c r="A35" s="26"/>
      <c r="B35" s="29" t="s">
        <v>197</v>
      </c>
      <c r="C35" s="30" t="s">
        <v>213</v>
      </c>
      <c r="D35" s="31" t="s">
        <v>215</v>
      </c>
      <c r="E35" s="32">
        <v>107330</v>
      </c>
      <c r="F35" s="34">
        <f t="shared" si="1"/>
        <v>1431.0666666666666</v>
      </c>
      <c r="G35" s="35" t="s">
        <v>0</v>
      </c>
      <c r="H35" s="26"/>
    </row>
    <row r="36" spans="1:8" s="150" customFormat="1" x14ac:dyDescent="0.25">
      <c r="A36" s="26"/>
      <c r="B36" s="29" t="s">
        <v>193</v>
      </c>
      <c r="C36" s="30" t="s">
        <v>213</v>
      </c>
      <c r="D36" s="31" t="s">
        <v>215</v>
      </c>
      <c r="E36" s="32">
        <v>2439116</v>
      </c>
      <c r="F36" s="34">
        <f t="shared" si="1"/>
        <v>32521.546666666665</v>
      </c>
      <c r="G36" s="35" t="s">
        <v>0</v>
      </c>
      <c r="H36" s="26"/>
    </row>
    <row r="37" spans="1:8" s="150" customFormat="1" x14ac:dyDescent="0.25">
      <c r="A37" s="26"/>
      <c r="B37" s="29" t="s">
        <v>192</v>
      </c>
      <c r="C37" s="30" t="s">
        <v>213</v>
      </c>
      <c r="D37" s="31" t="s">
        <v>215</v>
      </c>
      <c r="E37" s="32">
        <v>309995</v>
      </c>
      <c r="F37" s="34">
        <f t="shared" si="1"/>
        <v>4133.2666666666664</v>
      </c>
      <c r="G37" s="35" t="s">
        <v>0</v>
      </c>
      <c r="H37" s="26"/>
    </row>
    <row r="38" spans="1:8" s="150" customFormat="1" x14ac:dyDescent="0.25">
      <c r="A38" s="26"/>
      <c r="B38" s="29" t="s">
        <v>192</v>
      </c>
      <c r="C38" s="30" t="s">
        <v>213</v>
      </c>
      <c r="D38" s="31" t="s">
        <v>215</v>
      </c>
      <c r="E38" s="32">
        <v>586755</v>
      </c>
      <c r="F38" s="34">
        <f t="shared" si="1"/>
        <v>7823.4</v>
      </c>
      <c r="G38" s="35" t="s">
        <v>0</v>
      </c>
      <c r="H38" s="26"/>
    </row>
    <row r="39" spans="1:8" s="150" customFormat="1" x14ac:dyDescent="0.25">
      <c r="A39" s="26"/>
      <c r="B39" s="29" t="s">
        <v>194</v>
      </c>
      <c r="C39" s="30" t="s">
        <v>213</v>
      </c>
      <c r="D39" s="31" t="s">
        <v>215</v>
      </c>
      <c r="E39" s="32">
        <v>2402522</v>
      </c>
      <c r="F39" s="34">
        <f t="shared" si="1"/>
        <v>32033.626666666667</v>
      </c>
      <c r="G39" s="35" t="s">
        <v>0</v>
      </c>
      <c r="H39" s="26"/>
    </row>
    <row r="40" spans="1:8" s="150" customFormat="1" x14ac:dyDescent="0.25">
      <c r="A40" s="26"/>
      <c r="B40" s="29" t="s">
        <v>196</v>
      </c>
      <c r="C40" s="30" t="s">
        <v>213</v>
      </c>
      <c r="D40" s="31" t="s">
        <v>215</v>
      </c>
      <c r="E40" s="32">
        <v>378549</v>
      </c>
      <c r="F40" s="34">
        <f t="shared" si="1"/>
        <v>5047.32</v>
      </c>
      <c r="G40" s="35" t="s">
        <v>0</v>
      </c>
      <c r="H40" s="26"/>
    </row>
    <row r="41" spans="1:8" s="150" customFormat="1" x14ac:dyDescent="0.25">
      <c r="A41" s="26"/>
      <c r="B41" s="29" t="s">
        <v>192</v>
      </c>
      <c r="C41" s="30" t="s">
        <v>213</v>
      </c>
      <c r="D41" s="31" t="s">
        <v>215</v>
      </c>
      <c r="E41" s="32">
        <v>688958</v>
      </c>
      <c r="F41" s="34">
        <f t="shared" si="1"/>
        <v>9186.1066666666666</v>
      </c>
      <c r="G41" s="35" t="s">
        <v>0</v>
      </c>
      <c r="H41" s="26"/>
    </row>
    <row r="42" spans="1:8" s="150" customFormat="1" x14ac:dyDescent="0.25">
      <c r="A42" s="26"/>
      <c r="B42" s="29" t="s">
        <v>197</v>
      </c>
      <c r="C42" s="30" t="s">
        <v>213</v>
      </c>
      <c r="D42" s="31" t="s">
        <v>215</v>
      </c>
      <c r="E42" s="32">
        <v>67586</v>
      </c>
      <c r="F42" s="34">
        <f t="shared" si="1"/>
        <v>901.14666666666665</v>
      </c>
      <c r="G42" s="35" t="s">
        <v>0</v>
      </c>
      <c r="H42" s="26"/>
    </row>
    <row r="43" spans="1:8" s="150" customFormat="1" x14ac:dyDescent="0.25">
      <c r="A43" s="26"/>
      <c r="B43" s="29" t="s">
        <v>197</v>
      </c>
      <c r="C43" s="30">
        <v>2014</v>
      </c>
      <c r="D43" s="31">
        <v>75</v>
      </c>
      <c r="E43" s="32">
        <v>43803</v>
      </c>
      <c r="F43" s="34">
        <f t="shared" ref="F43" si="2">E43/D43</f>
        <v>584.04</v>
      </c>
      <c r="G43" s="35" t="s">
        <v>0</v>
      </c>
      <c r="H43" s="26"/>
    </row>
    <row r="44" spans="1:8" s="150" customFormat="1" x14ac:dyDescent="0.25">
      <c r="A44" s="26"/>
      <c r="B44" s="29" t="s">
        <v>194</v>
      </c>
      <c r="C44" s="30" t="s">
        <v>213</v>
      </c>
      <c r="D44" s="31" t="s">
        <v>215</v>
      </c>
      <c r="E44" s="32">
        <v>223425</v>
      </c>
      <c r="F44" s="34">
        <f t="shared" si="1"/>
        <v>2979</v>
      </c>
      <c r="G44" s="35" t="s">
        <v>0</v>
      </c>
      <c r="H44" s="26"/>
    </row>
    <row r="45" spans="1:8" s="150" customFormat="1" x14ac:dyDescent="0.25">
      <c r="A45" s="26"/>
      <c r="B45" s="29" t="s">
        <v>199</v>
      </c>
      <c r="C45" s="30" t="s">
        <v>213</v>
      </c>
      <c r="D45" s="31" t="s">
        <v>214</v>
      </c>
      <c r="E45" s="32">
        <v>350000</v>
      </c>
      <c r="F45" s="34">
        <f t="shared" si="1"/>
        <v>7000</v>
      </c>
      <c r="G45" s="35" t="s">
        <v>0</v>
      </c>
      <c r="H45" s="26"/>
    </row>
    <row r="46" spans="1:8" s="150" customFormat="1" x14ac:dyDescent="0.25">
      <c r="A46" s="26"/>
      <c r="B46" s="29" t="s">
        <v>200</v>
      </c>
      <c r="C46" s="30" t="s">
        <v>213</v>
      </c>
      <c r="D46" s="31" t="s">
        <v>219</v>
      </c>
      <c r="E46" s="32">
        <v>350000</v>
      </c>
      <c r="F46" s="34">
        <f t="shared" si="1"/>
        <v>17500</v>
      </c>
      <c r="G46" s="35" t="s">
        <v>0</v>
      </c>
      <c r="H46" s="26"/>
    </row>
    <row r="47" spans="1:8" s="150" customFormat="1" x14ac:dyDescent="0.25">
      <c r="A47" s="26"/>
      <c r="B47" s="29" t="s">
        <v>201</v>
      </c>
      <c r="C47" s="30" t="s">
        <v>213</v>
      </c>
      <c r="D47" s="31" t="s">
        <v>220</v>
      </c>
      <c r="E47" s="32">
        <v>35000</v>
      </c>
      <c r="F47" s="34">
        <f t="shared" si="1"/>
        <v>3500</v>
      </c>
      <c r="G47" s="35" t="s">
        <v>0</v>
      </c>
      <c r="H47" s="26"/>
    </row>
    <row r="48" spans="1:8" s="150" customFormat="1" x14ac:dyDescent="0.25">
      <c r="A48" s="26"/>
      <c r="B48" s="29" t="s">
        <v>192</v>
      </c>
      <c r="C48" s="30" t="s">
        <v>213</v>
      </c>
      <c r="D48" s="31" t="s">
        <v>215</v>
      </c>
      <c r="E48" s="32">
        <v>1363</v>
      </c>
      <c r="F48" s="34">
        <f t="shared" si="1"/>
        <v>18.173333333333332</v>
      </c>
      <c r="G48" s="35" t="s">
        <v>0</v>
      </c>
      <c r="H48" s="26"/>
    </row>
    <row r="49" spans="1:8" s="150" customFormat="1" x14ac:dyDescent="0.25">
      <c r="A49" s="26"/>
      <c r="B49" s="29" t="s">
        <v>197</v>
      </c>
      <c r="C49" s="30" t="s">
        <v>213</v>
      </c>
      <c r="D49" s="31" t="s">
        <v>215</v>
      </c>
      <c r="E49" s="32">
        <v>5307098</v>
      </c>
      <c r="F49" s="34">
        <f t="shared" si="1"/>
        <v>70761.306666666671</v>
      </c>
      <c r="G49" s="35" t="s">
        <v>0</v>
      </c>
      <c r="H49" s="26"/>
    </row>
    <row r="50" spans="1:8" s="150" customFormat="1" x14ac:dyDescent="0.25">
      <c r="A50" s="26"/>
      <c r="B50" s="29" t="s">
        <v>196</v>
      </c>
      <c r="C50" s="30" t="s">
        <v>213</v>
      </c>
      <c r="D50" s="31" t="s">
        <v>215</v>
      </c>
      <c r="E50" s="32">
        <v>1321617</v>
      </c>
      <c r="F50" s="34">
        <f t="shared" si="1"/>
        <v>17621.560000000001</v>
      </c>
      <c r="G50" s="35" t="s">
        <v>0</v>
      </c>
      <c r="H50" s="26"/>
    </row>
    <row r="51" spans="1:8" s="150" customFormat="1" x14ac:dyDescent="0.25">
      <c r="A51" s="26"/>
      <c r="B51" s="29" t="s">
        <v>192</v>
      </c>
      <c r="C51" s="30" t="s">
        <v>213</v>
      </c>
      <c r="D51" s="31" t="s">
        <v>215</v>
      </c>
      <c r="E51" s="32">
        <v>1391244</v>
      </c>
      <c r="F51" s="34">
        <f t="shared" si="1"/>
        <v>18549.919999999998</v>
      </c>
      <c r="G51" s="35" t="s">
        <v>0</v>
      </c>
      <c r="H51" s="26"/>
    </row>
    <row r="52" spans="1:8" s="150" customFormat="1" x14ac:dyDescent="0.25">
      <c r="A52" s="26"/>
      <c r="B52" s="29" t="s">
        <v>195</v>
      </c>
      <c r="C52" s="30" t="s">
        <v>213</v>
      </c>
      <c r="D52" s="31" t="s">
        <v>216</v>
      </c>
      <c r="E52" s="32">
        <v>902567</v>
      </c>
      <c r="F52" s="34">
        <f t="shared" si="1"/>
        <v>30085.566666666666</v>
      </c>
      <c r="G52" s="35" t="s">
        <v>0</v>
      </c>
      <c r="H52" s="26"/>
    </row>
    <row r="53" spans="1:8" s="150" customFormat="1" x14ac:dyDescent="0.25">
      <c r="A53" s="26"/>
      <c r="B53" s="29" t="s">
        <v>194</v>
      </c>
      <c r="C53" s="30" t="s">
        <v>213</v>
      </c>
      <c r="D53" s="31" t="s">
        <v>215</v>
      </c>
      <c r="E53" s="32">
        <v>380000</v>
      </c>
      <c r="F53" s="34">
        <f t="shared" si="1"/>
        <v>5066.666666666667</v>
      </c>
      <c r="G53" s="35" t="s">
        <v>0</v>
      </c>
      <c r="H53" s="26"/>
    </row>
    <row r="54" spans="1:8" s="150" customFormat="1" x14ac:dyDescent="0.25">
      <c r="A54" s="26"/>
      <c r="B54" s="29" t="s">
        <v>194</v>
      </c>
      <c r="C54" s="30" t="s">
        <v>213</v>
      </c>
      <c r="D54" s="31" t="s">
        <v>215</v>
      </c>
      <c r="E54" s="32">
        <v>232968</v>
      </c>
      <c r="F54" s="34">
        <f t="shared" si="1"/>
        <v>3106.24</v>
      </c>
      <c r="G54" s="35" t="s">
        <v>0</v>
      </c>
      <c r="H54" s="26"/>
    </row>
    <row r="55" spans="1:8" s="150" customFormat="1" x14ac:dyDescent="0.25">
      <c r="A55" s="26"/>
      <c r="B55" s="29" t="s">
        <v>194</v>
      </c>
      <c r="C55" s="30" t="s">
        <v>213</v>
      </c>
      <c r="D55" s="31" t="s">
        <v>215</v>
      </c>
      <c r="E55" s="32">
        <v>120000</v>
      </c>
      <c r="F55" s="34">
        <f t="shared" si="1"/>
        <v>1600</v>
      </c>
      <c r="G55" s="35" t="s">
        <v>0</v>
      </c>
      <c r="H55" s="26"/>
    </row>
    <row r="56" spans="1:8" s="150" customFormat="1" x14ac:dyDescent="0.25">
      <c r="A56" s="26"/>
      <c r="B56" s="29" t="s">
        <v>196</v>
      </c>
      <c r="C56" s="30" t="s">
        <v>213</v>
      </c>
      <c r="D56" s="31" t="s">
        <v>215</v>
      </c>
      <c r="E56" s="32">
        <v>60000</v>
      </c>
      <c r="F56" s="34">
        <f t="shared" si="1"/>
        <v>800</v>
      </c>
      <c r="G56" s="35" t="s">
        <v>0</v>
      </c>
      <c r="H56" s="26"/>
    </row>
    <row r="57" spans="1:8" s="150" customFormat="1" x14ac:dyDescent="0.25">
      <c r="A57" s="26"/>
      <c r="B57" s="29" t="s">
        <v>196</v>
      </c>
      <c r="C57" s="30" t="s">
        <v>213</v>
      </c>
      <c r="D57" s="31" t="s">
        <v>215</v>
      </c>
      <c r="E57" s="32">
        <v>60000</v>
      </c>
      <c r="F57" s="34">
        <f t="shared" si="1"/>
        <v>800</v>
      </c>
      <c r="G57" s="35" t="s">
        <v>0</v>
      </c>
      <c r="H57" s="26"/>
    </row>
    <row r="58" spans="1:8" s="150" customFormat="1" x14ac:dyDescent="0.25">
      <c r="A58" s="26"/>
      <c r="B58" s="29" t="s">
        <v>196</v>
      </c>
      <c r="C58" s="30" t="s">
        <v>213</v>
      </c>
      <c r="D58" s="31" t="s">
        <v>215</v>
      </c>
      <c r="E58" s="32">
        <v>60000</v>
      </c>
      <c r="F58" s="34">
        <f t="shared" si="1"/>
        <v>800</v>
      </c>
      <c r="G58" s="35" t="s">
        <v>0</v>
      </c>
      <c r="H58" s="26"/>
    </row>
    <row r="59" spans="1:8" s="150" customFormat="1" x14ac:dyDescent="0.25">
      <c r="A59" s="26"/>
      <c r="B59" s="29" t="s">
        <v>197</v>
      </c>
      <c r="C59" s="30" t="s">
        <v>213</v>
      </c>
      <c r="D59" s="31" t="s">
        <v>215</v>
      </c>
      <c r="E59" s="32">
        <v>842958</v>
      </c>
      <c r="F59" s="34">
        <f t="shared" si="1"/>
        <v>11239.44</v>
      </c>
      <c r="G59" s="35" t="s">
        <v>0</v>
      </c>
      <c r="H59" s="26"/>
    </row>
    <row r="60" spans="1:8" s="150" customFormat="1" x14ac:dyDescent="0.25">
      <c r="A60" s="26"/>
      <c r="B60" s="29" t="s">
        <v>194</v>
      </c>
      <c r="C60" s="30" t="s">
        <v>213</v>
      </c>
      <c r="D60" s="31" t="s">
        <v>215</v>
      </c>
      <c r="E60" s="32">
        <v>3162073</v>
      </c>
      <c r="F60" s="34">
        <f t="shared" si="1"/>
        <v>42160.973333333335</v>
      </c>
      <c r="G60" s="35" t="s">
        <v>0</v>
      </c>
      <c r="H60" s="26"/>
    </row>
    <row r="61" spans="1:8" s="150" customFormat="1" x14ac:dyDescent="0.25">
      <c r="A61" s="26"/>
      <c r="B61" s="29" t="s">
        <v>196</v>
      </c>
      <c r="C61" s="30" t="s">
        <v>213</v>
      </c>
      <c r="D61" s="31" t="s">
        <v>215</v>
      </c>
      <c r="E61" s="32">
        <v>597619</v>
      </c>
      <c r="F61" s="34">
        <f t="shared" si="1"/>
        <v>7968.2533333333331</v>
      </c>
      <c r="G61" s="35" t="s">
        <v>0</v>
      </c>
      <c r="H61" s="26"/>
    </row>
    <row r="62" spans="1:8" s="150" customFormat="1" x14ac:dyDescent="0.25">
      <c r="A62" s="26"/>
      <c r="B62" s="29" t="s">
        <v>192</v>
      </c>
      <c r="C62" s="30" t="s">
        <v>213</v>
      </c>
      <c r="D62" s="31" t="s">
        <v>215</v>
      </c>
      <c r="E62" s="32">
        <v>1177625</v>
      </c>
      <c r="F62" s="34">
        <f t="shared" si="1"/>
        <v>15701.666666666666</v>
      </c>
      <c r="G62" s="35" t="s">
        <v>0</v>
      </c>
      <c r="H62" s="26"/>
    </row>
    <row r="63" spans="1:8" s="150" customFormat="1" x14ac:dyDescent="0.25">
      <c r="A63" s="26"/>
      <c r="B63" s="29" t="s">
        <v>194</v>
      </c>
      <c r="C63" s="30" t="s">
        <v>213</v>
      </c>
      <c r="D63" s="31" t="s">
        <v>215</v>
      </c>
      <c r="E63" s="32">
        <v>104333</v>
      </c>
      <c r="F63" s="34">
        <f t="shared" si="1"/>
        <v>1391.1066666666666</v>
      </c>
      <c r="G63" s="35" t="s">
        <v>0</v>
      </c>
      <c r="H63" s="26"/>
    </row>
    <row r="64" spans="1:8" s="150" customFormat="1" x14ac:dyDescent="0.25">
      <c r="A64" s="26"/>
      <c r="B64" s="29" t="s">
        <v>196</v>
      </c>
      <c r="C64" s="30" t="s">
        <v>213</v>
      </c>
      <c r="D64" s="31" t="s">
        <v>215</v>
      </c>
      <c r="E64" s="32">
        <v>15000</v>
      </c>
      <c r="F64" s="34">
        <f t="shared" si="1"/>
        <v>200</v>
      </c>
      <c r="G64" s="35" t="s">
        <v>0</v>
      </c>
      <c r="H64" s="26"/>
    </row>
    <row r="65" spans="1:8" s="150" customFormat="1" x14ac:dyDescent="0.25">
      <c r="A65" s="26"/>
      <c r="B65" s="29" t="s">
        <v>192</v>
      </c>
      <c r="C65" s="30" t="s">
        <v>213</v>
      </c>
      <c r="D65" s="31" t="s">
        <v>215</v>
      </c>
      <c r="E65" s="32">
        <v>20000</v>
      </c>
      <c r="F65" s="34">
        <f t="shared" si="1"/>
        <v>266.66666666666669</v>
      </c>
      <c r="G65" s="35" t="s">
        <v>0</v>
      </c>
      <c r="H65" s="26"/>
    </row>
    <row r="66" spans="1:8" s="150" customFormat="1" x14ac:dyDescent="0.25">
      <c r="A66" s="26"/>
      <c r="B66" s="29" t="s">
        <v>197</v>
      </c>
      <c r="C66" s="30" t="s">
        <v>213</v>
      </c>
      <c r="D66" s="31" t="s">
        <v>215</v>
      </c>
      <c r="E66" s="32">
        <v>293499</v>
      </c>
      <c r="F66" s="34">
        <f t="shared" si="1"/>
        <v>3913.32</v>
      </c>
      <c r="G66" s="35" t="s">
        <v>0</v>
      </c>
      <c r="H66" s="26"/>
    </row>
    <row r="67" spans="1:8" s="150" customFormat="1" x14ac:dyDescent="0.25">
      <c r="A67" s="26"/>
      <c r="B67" s="29" t="s">
        <v>202</v>
      </c>
      <c r="C67" s="30" t="s">
        <v>213</v>
      </c>
      <c r="D67" s="31" t="s">
        <v>215</v>
      </c>
      <c r="E67" s="32">
        <v>1300420</v>
      </c>
      <c r="F67" s="34">
        <f t="shared" si="1"/>
        <v>17338.933333333334</v>
      </c>
      <c r="G67" s="35" t="s">
        <v>0</v>
      </c>
      <c r="H67" s="26"/>
    </row>
    <row r="68" spans="1:8" s="150" customFormat="1" x14ac:dyDescent="0.25">
      <c r="A68" s="26"/>
      <c r="B68" s="29" t="s">
        <v>196</v>
      </c>
      <c r="C68" s="30" t="s">
        <v>213</v>
      </c>
      <c r="D68" s="31" t="s">
        <v>215</v>
      </c>
      <c r="E68" s="32">
        <v>200000</v>
      </c>
      <c r="F68" s="34">
        <f t="shared" si="1"/>
        <v>2666.6666666666665</v>
      </c>
      <c r="G68" s="35" t="s">
        <v>0</v>
      </c>
      <c r="H68" s="26"/>
    </row>
    <row r="69" spans="1:8" s="150" customFormat="1" x14ac:dyDescent="0.25">
      <c r="A69" s="26"/>
      <c r="B69" s="29" t="s">
        <v>192</v>
      </c>
      <c r="C69" s="30" t="s">
        <v>213</v>
      </c>
      <c r="D69" s="31" t="s">
        <v>215</v>
      </c>
      <c r="E69" s="32">
        <v>455000</v>
      </c>
      <c r="F69" s="34">
        <f t="shared" si="1"/>
        <v>6066.666666666667</v>
      </c>
      <c r="G69" s="35" t="s">
        <v>0</v>
      </c>
      <c r="H69" s="26"/>
    </row>
    <row r="70" spans="1:8" s="150" customFormat="1" x14ac:dyDescent="0.25">
      <c r="A70" s="26"/>
      <c r="B70" s="29" t="s">
        <v>194</v>
      </c>
      <c r="C70" s="30" t="s">
        <v>213</v>
      </c>
      <c r="D70" s="31" t="s">
        <v>215</v>
      </c>
      <c r="E70" s="32">
        <v>80489</v>
      </c>
      <c r="F70" s="34">
        <f t="shared" si="1"/>
        <v>1073.1866666666667</v>
      </c>
      <c r="G70" s="35" t="s">
        <v>0</v>
      </c>
      <c r="H70" s="26"/>
    </row>
    <row r="71" spans="1:8" s="150" customFormat="1" x14ac:dyDescent="0.25">
      <c r="A71" s="26"/>
      <c r="B71" s="29" t="s">
        <v>235</v>
      </c>
      <c r="C71" s="30" t="s">
        <v>213</v>
      </c>
      <c r="D71" s="31">
        <v>75</v>
      </c>
      <c r="E71" s="32">
        <v>1541202</v>
      </c>
      <c r="F71" s="34">
        <f t="shared" si="1"/>
        <v>20549.36</v>
      </c>
      <c r="G71" s="35" t="s">
        <v>0</v>
      </c>
      <c r="H71" s="26"/>
    </row>
    <row r="72" spans="1:8" s="150" customFormat="1" x14ac:dyDescent="0.25">
      <c r="A72" s="26"/>
      <c r="B72" s="29" t="s">
        <v>203</v>
      </c>
      <c r="C72" s="30" t="s">
        <v>213</v>
      </c>
      <c r="D72" s="31" t="s">
        <v>215</v>
      </c>
      <c r="E72" s="32">
        <v>3956510</v>
      </c>
      <c r="F72" s="34">
        <f t="shared" si="1"/>
        <v>52753.466666666667</v>
      </c>
      <c r="G72" s="35" t="s">
        <v>0</v>
      </c>
      <c r="H72" s="26"/>
    </row>
    <row r="73" spans="1:8" s="150" customFormat="1" x14ac:dyDescent="0.25">
      <c r="A73" s="26"/>
      <c r="B73" s="29" t="s">
        <v>196</v>
      </c>
      <c r="C73" s="30" t="s">
        <v>213</v>
      </c>
      <c r="D73" s="31" t="s">
        <v>215</v>
      </c>
      <c r="E73" s="32">
        <v>784818</v>
      </c>
      <c r="F73" s="34">
        <f t="shared" ref="F73:F91" si="3">E73/D73</f>
        <v>10464.24</v>
      </c>
      <c r="G73" s="35" t="s">
        <v>0</v>
      </c>
      <c r="H73" s="26"/>
    </row>
    <row r="74" spans="1:8" s="150" customFormat="1" x14ac:dyDescent="0.25">
      <c r="A74" s="26"/>
      <c r="B74" s="29" t="s">
        <v>199</v>
      </c>
      <c r="C74" s="30" t="s">
        <v>213</v>
      </c>
      <c r="D74" s="31" t="s">
        <v>214</v>
      </c>
      <c r="E74" s="32">
        <v>452877</v>
      </c>
      <c r="F74" s="34">
        <f t="shared" si="3"/>
        <v>9057.5400000000009</v>
      </c>
      <c r="G74" s="35" t="s">
        <v>0</v>
      </c>
      <c r="H74" s="26"/>
    </row>
    <row r="75" spans="1:8" s="150" customFormat="1" x14ac:dyDescent="0.25">
      <c r="A75" s="26"/>
      <c r="B75" s="29" t="s">
        <v>197</v>
      </c>
      <c r="C75" s="30" t="s">
        <v>213</v>
      </c>
      <c r="D75" s="31" t="s">
        <v>215</v>
      </c>
      <c r="E75" s="32">
        <v>1020000</v>
      </c>
      <c r="F75" s="34">
        <f t="shared" si="3"/>
        <v>13600</v>
      </c>
      <c r="G75" s="35" t="s">
        <v>0</v>
      </c>
      <c r="H75" s="26"/>
    </row>
    <row r="76" spans="1:8" s="150" customFormat="1" x14ac:dyDescent="0.25">
      <c r="A76" s="26"/>
      <c r="B76" s="29" t="s">
        <v>196</v>
      </c>
      <c r="C76" s="30" t="s">
        <v>213</v>
      </c>
      <c r="D76" s="31" t="s">
        <v>215</v>
      </c>
      <c r="E76" s="32">
        <v>125000</v>
      </c>
      <c r="F76" s="34">
        <f t="shared" si="3"/>
        <v>1666.6666666666667</v>
      </c>
      <c r="G76" s="35" t="s">
        <v>0</v>
      </c>
      <c r="H76" s="26"/>
    </row>
    <row r="77" spans="1:8" s="150" customFormat="1" x14ac:dyDescent="0.25">
      <c r="A77" s="26"/>
      <c r="B77" s="29" t="s">
        <v>204</v>
      </c>
      <c r="C77" s="30" t="s">
        <v>213</v>
      </c>
      <c r="D77" s="31" t="s">
        <v>215</v>
      </c>
      <c r="E77" s="32">
        <v>300000</v>
      </c>
      <c r="F77" s="34">
        <f t="shared" si="3"/>
        <v>4000</v>
      </c>
      <c r="G77" s="35" t="s">
        <v>0</v>
      </c>
      <c r="H77" s="26"/>
    </row>
    <row r="78" spans="1:8" s="150" customFormat="1" x14ac:dyDescent="0.25">
      <c r="A78" s="26"/>
      <c r="B78" s="29" t="s">
        <v>191</v>
      </c>
      <c r="C78" s="30" t="s">
        <v>213</v>
      </c>
      <c r="D78" s="31" t="s">
        <v>214</v>
      </c>
      <c r="E78" s="32">
        <v>2100898</v>
      </c>
      <c r="F78" s="34">
        <f t="shared" si="3"/>
        <v>42017.96</v>
      </c>
      <c r="G78" s="35" t="s">
        <v>0</v>
      </c>
      <c r="H78" s="26"/>
    </row>
    <row r="79" spans="1:8" s="150" customFormat="1" x14ac:dyDescent="0.25">
      <c r="A79" s="26"/>
      <c r="B79" s="29" t="s">
        <v>199</v>
      </c>
      <c r="C79" s="30" t="s">
        <v>213</v>
      </c>
      <c r="D79" s="31" t="s">
        <v>214</v>
      </c>
      <c r="E79" s="32">
        <v>1038693</v>
      </c>
      <c r="F79" s="34">
        <f t="shared" si="3"/>
        <v>20773.86</v>
      </c>
      <c r="G79" s="35" t="s">
        <v>0</v>
      </c>
      <c r="H79" s="26"/>
    </row>
    <row r="80" spans="1:8" s="150" customFormat="1" x14ac:dyDescent="0.25">
      <c r="A80" s="26"/>
      <c r="B80" s="29" t="s">
        <v>200</v>
      </c>
      <c r="C80" s="30" t="s">
        <v>213</v>
      </c>
      <c r="D80" s="31" t="s">
        <v>219</v>
      </c>
      <c r="E80" s="32">
        <v>399734</v>
      </c>
      <c r="F80" s="34">
        <f t="shared" si="3"/>
        <v>19986.7</v>
      </c>
      <c r="G80" s="35" t="s">
        <v>0</v>
      </c>
      <c r="H80" s="26"/>
    </row>
    <row r="81" spans="1:8" s="150" customFormat="1" x14ac:dyDescent="0.25">
      <c r="A81" s="26"/>
      <c r="B81" s="29" t="s">
        <v>201</v>
      </c>
      <c r="C81" s="30" t="s">
        <v>213</v>
      </c>
      <c r="D81" s="31" t="s">
        <v>220</v>
      </c>
      <c r="E81" s="32">
        <v>115410</v>
      </c>
      <c r="F81" s="34">
        <f t="shared" si="3"/>
        <v>11541</v>
      </c>
      <c r="G81" s="35" t="s">
        <v>0</v>
      </c>
      <c r="H81" s="26"/>
    </row>
    <row r="82" spans="1:8" s="150" customFormat="1" x14ac:dyDescent="0.25">
      <c r="A82" s="26"/>
      <c r="B82" s="29" t="s">
        <v>195</v>
      </c>
      <c r="C82" s="30" t="s">
        <v>213</v>
      </c>
      <c r="D82" s="31">
        <v>30</v>
      </c>
      <c r="E82" s="32">
        <v>304849</v>
      </c>
      <c r="F82" s="34">
        <f t="shared" si="3"/>
        <v>10161.633333333333</v>
      </c>
      <c r="G82" s="35" t="s">
        <v>0</v>
      </c>
      <c r="H82" s="26"/>
    </row>
    <row r="83" spans="1:8" s="150" customFormat="1" x14ac:dyDescent="0.25">
      <c r="A83" s="26"/>
      <c r="B83" s="29" t="s">
        <v>205</v>
      </c>
      <c r="C83" s="30" t="s">
        <v>213</v>
      </c>
      <c r="D83" s="31" t="s">
        <v>219</v>
      </c>
      <c r="E83" s="32">
        <v>1996456</v>
      </c>
      <c r="F83" s="34">
        <f t="shared" si="3"/>
        <v>99822.8</v>
      </c>
      <c r="G83" s="35" t="s">
        <v>0</v>
      </c>
      <c r="H83" s="26"/>
    </row>
    <row r="84" spans="1:8" s="150" customFormat="1" x14ac:dyDescent="0.25">
      <c r="A84" s="26"/>
      <c r="B84" s="29" t="s">
        <v>206</v>
      </c>
      <c r="C84" s="30" t="s">
        <v>213</v>
      </c>
      <c r="D84" s="31" t="s">
        <v>220</v>
      </c>
      <c r="E84" s="32">
        <v>499114</v>
      </c>
      <c r="F84" s="34">
        <f t="shared" si="3"/>
        <v>49911.4</v>
      </c>
      <c r="G84" s="35" t="s">
        <v>0</v>
      </c>
      <c r="H84" s="26"/>
    </row>
    <row r="85" spans="1:8" s="150" customFormat="1" x14ac:dyDescent="0.25">
      <c r="A85" s="26"/>
      <c r="B85" s="29" t="s">
        <v>207</v>
      </c>
      <c r="C85" s="30" t="s">
        <v>213</v>
      </c>
      <c r="D85" s="31" t="s">
        <v>219</v>
      </c>
      <c r="E85" s="32">
        <v>650582</v>
      </c>
      <c r="F85" s="34">
        <f t="shared" si="3"/>
        <v>32529.1</v>
      </c>
      <c r="G85" s="35" t="s">
        <v>0</v>
      </c>
      <c r="H85" s="26"/>
    </row>
    <row r="86" spans="1:8" s="150" customFormat="1" x14ac:dyDescent="0.25">
      <c r="A86" s="26"/>
      <c r="B86" s="29" t="s">
        <v>208</v>
      </c>
      <c r="C86" s="30" t="s">
        <v>213</v>
      </c>
      <c r="D86" s="31" t="s">
        <v>220</v>
      </c>
      <c r="E86" s="32">
        <v>72287</v>
      </c>
      <c r="F86" s="34">
        <f t="shared" si="3"/>
        <v>7228.7</v>
      </c>
      <c r="G86" s="35" t="s">
        <v>0</v>
      </c>
      <c r="H86" s="26"/>
    </row>
    <row r="87" spans="1:8" s="150" customFormat="1" x14ac:dyDescent="0.25">
      <c r="A87" s="26"/>
      <c r="B87" s="29" t="s">
        <v>209</v>
      </c>
      <c r="C87" s="30" t="s">
        <v>213</v>
      </c>
      <c r="D87" s="31" t="s">
        <v>219</v>
      </c>
      <c r="E87" s="32">
        <v>878303</v>
      </c>
      <c r="F87" s="34">
        <f t="shared" si="3"/>
        <v>43915.15</v>
      </c>
      <c r="G87" s="35" t="s">
        <v>0</v>
      </c>
      <c r="H87" s="26"/>
    </row>
    <row r="88" spans="1:8" s="150" customFormat="1" x14ac:dyDescent="0.25">
      <c r="A88" s="26"/>
      <c r="B88" s="29" t="s">
        <v>210</v>
      </c>
      <c r="C88" s="30" t="s">
        <v>213</v>
      </c>
      <c r="D88" s="31" t="s">
        <v>220</v>
      </c>
      <c r="E88" s="32">
        <v>35643</v>
      </c>
      <c r="F88" s="34">
        <f t="shared" si="3"/>
        <v>3564.3</v>
      </c>
      <c r="G88" s="35" t="s">
        <v>0</v>
      </c>
      <c r="H88" s="26"/>
    </row>
    <row r="89" spans="1:8" s="150" customFormat="1" x14ac:dyDescent="0.25">
      <c r="A89" s="26"/>
      <c r="B89" s="29" t="s">
        <v>211</v>
      </c>
      <c r="C89" s="30" t="s">
        <v>213</v>
      </c>
      <c r="D89" s="31" t="s">
        <v>217</v>
      </c>
      <c r="E89" s="32">
        <v>439795</v>
      </c>
      <c r="F89" s="34">
        <f t="shared" si="3"/>
        <v>87959</v>
      </c>
      <c r="G89" s="35" t="s">
        <v>0</v>
      </c>
      <c r="H89" s="26"/>
    </row>
    <row r="90" spans="1:8" s="150" customFormat="1" x14ac:dyDescent="0.25">
      <c r="A90" s="26"/>
      <c r="B90" s="29" t="s">
        <v>198</v>
      </c>
      <c r="C90" s="30" t="s">
        <v>213</v>
      </c>
      <c r="D90" s="31" t="s">
        <v>217</v>
      </c>
      <c r="E90" s="32">
        <v>779807</v>
      </c>
      <c r="F90" s="34">
        <f t="shared" si="3"/>
        <v>155961.4</v>
      </c>
      <c r="G90" s="35" t="s">
        <v>0</v>
      </c>
      <c r="H90" s="26"/>
    </row>
    <row r="91" spans="1:8" s="150" customFormat="1" x14ac:dyDescent="0.25">
      <c r="A91" s="26"/>
      <c r="B91" s="29" t="s">
        <v>212</v>
      </c>
      <c r="C91" s="30" t="s">
        <v>213</v>
      </c>
      <c r="D91" s="31" t="s">
        <v>217</v>
      </c>
      <c r="E91" s="32">
        <v>21540</v>
      </c>
      <c r="F91" s="34">
        <f t="shared" si="3"/>
        <v>4308</v>
      </c>
      <c r="G91" s="35" t="s">
        <v>0</v>
      </c>
      <c r="H91" s="26"/>
    </row>
    <row r="92" spans="1:8" s="150" customFormat="1" x14ac:dyDescent="0.25">
      <c r="A92" s="26"/>
      <c r="B92" s="23" t="s">
        <v>72</v>
      </c>
      <c r="C92" s="160"/>
      <c r="D92" s="160"/>
      <c r="E92" s="160"/>
      <c r="F92" s="36">
        <f>SUM(F8:F91)</f>
        <v>1312730.2366666663</v>
      </c>
      <c r="G92" s="37" t="s">
        <v>0</v>
      </c>
      <c r="H92" s="26"/>
    </row>
    <row r="93" spans="1:8" s="150" customFormat="1" x14ac:dyDescent="0.25">
      <c r="A93" s="26"/>
      <c r="B93" s="107" t="s">
        <v>136</v>
      </c>
      <c r="C93" s="161"/>
      <c r="D93" s="161"/>
      <c r="E93" s="161"/>
      <c r="F93" s="66">
        <v>6343242.5800000001</v>
      </c>
      <c r="G93" s="37" t="s">
        <v>0</v>
      </c>
      <c r="H93" s="26"/>
    </row>
    <row r="94" spans="1:8" s="150" customFormat="1" x14ac:dyDescent="0.25">
      <c r="A94" s="26"/>
      <c r="B94" s="39" t="s">
        <v>69</v>
      </c>
      <c r="C94" s="162"/>
      <c r="D94" s="162"/>
      <c r="E94" s="163"/>
      <c r="F94" s="38">
        <f>F92+F93</f>
        <v>7655972.8166666664</v>
      </c>
      <c r="G94" s="38" t="s">
        <v>0</v>
      </c>
      <c r="H94" s="26"/>
    </row>
    <row r="95" spans="1:8" s="150" customFormat="1" x14ac:dyDescent="0.25">
      <c r="A95" s="26"/>
      <c r="B95" s="26"/>
      <c r="C95" s="26"/>
      <c r="D95" s="26"/>
      <c r="E95" s="26"/>
      <c r="F95" s="26"/>
      <c r="G95" s="26"/>
      <c r="H95" s="26"/>
    </row>
    <row r="96" spans="1:8" s="150" customFormat="1" x14ac:dyDescent="0.25">
      <c r="A96" s="26"/>
      <c r="B96" s="26"/>
      <c r="C96" s="26"/>
      <c r="D96" s="26"/>
      <c r="E96" s="26"/>
      <c r="F96" s="26"/>
      <c r="G96" s="26"/>
      <c r="H96" s="26"/>
    </row>
    <row r="97" spans="1:8" s="150" customFormat="1" x14ac:dyDescent="0.25">
      <c r="A97" s="26"/>
      <c r="B97" s="26"/>
      <c r="C97" s="26"/>
      <c r="D97" s="26"/>
      <c r="E97" s="26"/>
      <c r="F97" s="26"/>
      <c r="G97" s="26"/>
      <c r="H97" s="26"/>
    </row>
    <row r="98" spans="1:8" s="150" customFormat="1" hidden="1" x14ac:dyDescent="0.25"/>
    <row r="99" spans="1:8" s="150" customFormat="1" hidden="1" x14ac:dyDescent="0.25"/>
    <row r="100" spans="1:8" s="150" customFormat="1" hidden="1" x14ac:dyDescent="0.25"/>
    <row r="101" spans="1:8" s="150" customFormat="1" ht="14.45" hidden="1" customHeight="1" x14ac:dyDescent="0.25"/>
    <row r="102" spans="1:8" s="150" customFormat="1" ht="14.45" hidden="1" customHeight="1" x14ac:dyDescent="0.25"/>
    <row r="103" spans="1:8" s="150" customFormat="1" ht="15" hidden="1" customHeight="1" x14ac:dyDescent="0.25"/>
    <row r="104" spans="1:8" s="150" customFormat="1" ht="15" hidden="1" customHeight="1" x14ac:dyDescent="0.25"/>
    <row r="105" spans="1:8" s="150" customFormat="1" ht="15" hidden="1" customHeight="1" x14ac:dyDescent="0.25"/>
    <row r="106" spans="1:8" s="150" customFormat="1" ht="15" hidden="1" customHeight="1" x14ac:dyDescent="0.25"/>
    <row r="107" spans="1:8" s="150" customFormat="1" ht="15" hidden="1" customHeight="1" x14ac:dyDescent="0.25"/>
    <row r="108" spans="1:8" s="150" customFormat="1" hidden="1" x14ac:dyDescent="0.25"/>
    <row r="109" spans="1:8" s="150" customFormat="1" hidden="1" x14ac:dyDescent="0.25"/>
    <row r="110" spans="1:8" s="150" customFormat="1" hidden="1" x14ac:dyDescent="0.25"/>
    <row r="111" spans="1:8" s="150" customFormat="1" hidden="1" x14ac:dyDescent="0.25"/>
    <row r="112" spans="1:8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s="150" customFormat="1" hidden="1" x14ac:dyDescent="0.25"/>
    <row r="141" s="150" customFormat="1" hidden="1" x14ac:dyDescent="0.25"/>
    <row r="142" s="150" customFormat="1" hidden="1" x14ac:dyDescent="0.25"/>
    <row r="143" s="150" customFormat="1" hidden="1" x14ac:dyDescent="0.25"/>
    <row r="144" s="150" customFormat="1" hidden="1" x14ac:dyDescent="0.25"/>
    <row r="145" s="150" customFormat="1" hidden="1" x14ac:dyDescent="0.25"/>
    <row r="146" s="150" customFormat="1" hidden="1" x14ac:dyDescent="0.25"/>
    <row r="147" s="150" customFormat="1" hidden="1" x14ac:dyDescent="0.25"/>
    <row r="148" s="150" customFormat="1" hidden="1" x14ac:dyDescent="0.25"/>
    <row r="149" s="150" customFormat="1" hidden="1" x14ac:dyDescent="0.25"/>
    <row r="150" s="150" customFormat="1" hidden="1" x14ac:dyDescent="0.25"/>
    <row r="151" s="150" customFormat="1" hidden="1" x14ac:dyDescent="0.25"/>
    <row r="152" s="150" customFormat="1" hidden="1" x14ac:dyDescent="0.25"/>
    <row r="153" s="150" customFormat="1" hidden="1" x14ac:dyDescent="0.25"/>
    <row r="154" s="150" customFormat="1" hidden="1" x14ac:dyDescent="0.25"/>
    <row r="155" s="150" customFormat="1" hidden="1" x14ac:dyDescent="0.25"/>
    <row r="156" s="150" customFormat="1" hidden="1" x14ac:dyDescent="0.25"/>
    <row r="157" s="150" customFormat="1" hidden="1" x14ac:dyDescent="0.25"/>
    <row r="158" s="150" customFormat="1" hidden="1" x14ac:dyDescent="0.25"/>
    <row r="159" s="150" customFormat="1" hidden="1" x14ac:dyDescent="0.25"/>
    <row r="160" s="150" customFormat="1" hidden="1" x14ac:dyDescent="0.25"/>
    <row r="161" s="150" customFormat="1" hidden="1" x14ac:dyDescent="0.25"/>
    <row r="162" s="150" customFormat="1" hidden="1" x14ac:dyDescent="0.25"/>
    <row r="163" s="150" customFormat="1" hidden="1" x14ac:dyDescent="0.25"/>
    <row r="164" s="150" customFormat="1" hidden="1" x14ac:dyDescent="0.25"/>
    <row r="165" s="150" customFormat="1" hidden="1" x14ac:dyDescent="0.25"/>
    <row r="166" s="150" customFormat="1" hidden="1" x14ac:dyDescent="0.25"/>
    <row r="167" s="150" customFormat="1" hidden="1" x14ac:dyDescent="0.25"/>
    <row r="168" s="150" customFormat="1" hidden="1" x14ac:dyDescent="0.25"/>
    <row r="169" s="150" customFormat="1" hidden="1" x14ac:dyDescent="0.25"/>
    <row r="170" s="150" customFormat="1" hidden="1" x14ac:dyDescent="0.25"/>
    <row r="171" s="150" customFormat="1" hidden="1" x14ac:dyDescent="0.25"/>
    <row r="172" s="150" customFormat="1" hidden="1" x14ac:dyDescent="0.25"/>
    <row r="173" s="150" customFormat="1" hidden="1" x14ac:dyDescent="0.25"/>
    <row r="174" s="150" customFormat="1" hidden="1" x14ac:dyDescent="0.25"/>
    <row r="175" s="150" customFormat="1" hidden="1" x14ac:dyDescent="0.25"/>
    <row r="176" s="150" customFormat="1" hidden="1" x14ac:dyDescent="0.25"/>
    <row r="177" s="150" customFormat="1" hidden="1" x14ac:dyDescent="0.25"/>
    <row r="178" s="150" customFormat="1" hidden="1" x14ac:dyDescent="0.25"/>
    <row r="179" s="150" customFormat="1" hidden="1" x14ac:dyDescent="0.25"/>
    <row r="180" s="150" customFormat="1" hidden="1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Forsyning Helsingør Spildevand AS</v>
      </c>
      <c r="B1" s="164"/>
      <c r="C1" s="164"/>
      <c r="D1" s="164"/>
      <c r="E1" s="164"/>
    </row>
    <row r="2" spans="1:5" x14ac:dyDescent="0.25">
      <c r="A2" s="1" t="str">
        <f>'1. Forside'!A2</f>
        <v>S021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1110167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1652333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investeringer'!F92</f>
        <v>1312730.2366666663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-137039.52666666731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Forsyning Helsingør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201</v>
      </c>
      <c r="C8" s="30" t="s">
        <v>225</v>
      </c>
      <c r="D8" s="31" t="s">
        <v>220</v>
      </c>
      <c r="E8" s="32">
        <v>350000</v>
      </c>
      <c r="F8" s="45">
        <f>E8/D8</f>
        <v>35000</v>
      </c>
      <c r="G8" s="35" t="s">
        <v>0</v>
      </c>
      <c r="H8" s="26"/>
    </row>
    <row r="9" spans="1:8" s="150" customFormat="1" x14ac:dyDescent="0.25">
      <c r="A9" s="26"/>
      <c r="B9" s="29" t="s">
        <v>198</v>
      </c>
      <c r="C9" s="30" t="s">
        <v>225</v>
      </c>
      <c r="D9" s="31" t="s">
        <v>217</v>
      </c>
      <c r="E9" s="32">
        <v>1500000</v>
      </c>
      <c r="F9" s="45">
        <f t="shared" ref="F9:F22" si="0">E9/D9</f>
        <v>300000</v>
      </c>
      <c r="G9" s="35" t="s">
        <v>0</v>
      </c>
      <c r="H9" s="26"/>
    </row>
    <row r="10" spans="1:8" s="150" customFormat="1" x14ac:dyDescent="0.25">
      <c r="A10" s="26"/>
      <c r="B10" s="29" t="s">
        <v>226</v>
      </c>
      <c r="C10" s="30" t="s">
        <v>225</v>
      </c>
      <c r="D10" s="31" t="s">
        <v>219</v>
      </c>
      <c r="E10" s="32">
        <v>13575000</v>
      </c>
      <c r="F10" s="45">
        <f t="shared" si="0"/>
        <v>678750</v>
      </c>
      <c r="G10" s="35" t="s">
        <v>0</v>
      </c>
      <c r="H10" s="26"/>
    </row>
    <row r="11" spans="1:8" s="150" customFormat="1" x14ac:dyDescent="0.25">
      <c r="A11" s="26"/>
      <c r="B11" s="29" t="s">
        <v>195</v>
      </c>
      <c r="C11" s="30" t="s">
        <v>225</v>
      </c>
      <c r="D11" s="31" t="s">
        <v>216</v>
      </c>
      <c r="E11" s="32">
        <v>5875000</v>
      </c>
      <c r="F11" s="45">
        <f t="shared" si="0"/>
        <v>195833.33333333334</v>
      </c>
      <c r="G11" s="35" t="s">
        <v>0</v>
      </c>
      <c r="H11" s="26"/>
    </row>
    <row r="12" spans="1:8" s="150" customFormat="1" x14ac:dyDescent="0.25">
      <c r="A12" s="26"/>
      <c r="B12" s="29" t="s">
        <v>189</v>
      </c>
      <c r="C12" s="30" t="s">
        <v>225</v>
      </c>
      <c r="D12" s="31" t="s">
        <v>214</v>
      </c>
      <c r="E12" s="32">
        <v>7950000</v>
      </c>
      <c r="F12" s="45">
        <f t="shared" si="0"/>
        <v>159000</v>
      </c>
      <c r="G12" s="35" t="s">
        <v>0</v>
      </c>
      <c r="H12" s="26"/>
    </row>
    <row r="13" spans="1:8" s="150" customFormat="1" x14ac:dyDescent="0.25">
      <c r="A13" s="26"/>
      <c r="B13" s="29" t="s">
        <v>227</v>
      </c>
      <c r="C13" s="30" t="s">
        <v>225</v>
      </c>
      <c r="D13" s="31" t="s">
        <v>218</v>
      </c>
      <c r="E13" s="32">
        <v>1600000</v>
      </c>
      <c r="F13" s="45">
        <f t="shared" si="0"/>
        <v>26666.666666666668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225</v>
      </c>
      <c r="D14" s="31" t="s">
        <v>215</v>
      </c>
      <c r="E14" s="32">
        <v>22650000</v>
      </c>
      <c r="F14" s="45">
        <f t="shared" si="0"/>
        <v>302000</v>
      </c>
      <c r="G14" s="35" t="s">
        <v>0</v>
      </c>
      <c r="H14" s="26"/>
    </row>
    <row r="15" spans="1:8" s="150" customFormat="1" x14ac:dyDescent="0.25">
      <c r="A15" s="26"/>
      <c r="B15" s="29" t="s">
        <v>228</v>
      </c>
      <c r="C15" s="30" t="s">
        <v>229</v>
      </c>
      <c r="D15" s="31" t="s">
        <v>220</v>
      </c>
      <c r="E15" s="32">
        <v>4150000</v>
      </c>
      <c r="F15" s="45">
        <f t="shared" si="0"/>
        <v>415000</v>
      </c>
      <c r="G15" s="35" t="s">
        <v>0</v>
      </c>
      <c r="H15" s="26"/>
    </row>
    <row r="16" spans="1:8" s="150" customFormat="1" x14ac:dyDescent="0.25">
      <c r="A16" s="26"/>
      <c r="B16" s="29" t="s">
        <v>198</v>
      </c>
      <c r="C16" s="30" t="s">
        <v>229</v>
      </c>
      <c r="D16" s="31" t="s">
        <v>217</v>
      </c>
      <c r="E16" s="32">
        <v>500000</v>
      </c>
      <c r="F16" s="45">
        <f t="shared" si="0"/>
        <v>100000</v>
      </c>
      <c r="G16" s="35" t="s">
        <v>0</v>
      </c>
      <c r="H16" s="26"/>
    </row>
    <row r="17" spans="1:8" s="150" customFormat="1" x14ac:dyDescent="0.25">
      <c r="A17" s="26"/>
      <c r="B17" s="29" t="s">
        <v>230</v>
      </c>
      <c r="C17" s="30" t="s">
        <v>229</v>
      </c>
      <c r="D17" s="31" t="s">
        <v>219</v>
      </c>
      <c r="E17" s="32">
        <v>10750000</v>
      </c>
      <c r="F17" s="45">
        <f t="shared" si="0"/>
        <v>537500</v>
      </c>
      <c r="G17" s="35" t="s">
        <v>0</v>
      </c>
      <c r="H17" s="26"/>
    </row>
    <row r="18" spans="1:8" s="150" customFormat="1" x14ac:dyDescent="0.25">
      <c r="A18" s="26"/>
      <c r="B18" s="29" t="s">
        <v>195</v>
      </c>
      <c r="C18" s="30" t="s">
        <v>229</v>
      </c>
      <c r="D18" s="31" t="s">
        <v>216</v>
      </c>
      <c r="E18" s="32">
        <v>8600000</v>
      </c>
      <c r="F18" s="45">
        <f t="shared" si="0"/>
        <v>286666.66666666669</v>
      </c>
      <c r="G18" s="35" t="s">
        <v>0</v>
      </c>
      <c r="H18" s="26"/>
    </row>
    <row r="19" spans="1:8" s="150" customFormat="1" x14ac:dyDescent="0.25">
      <c r="A19" s="26"/>
      <c r="B19" s="29" t="s">
        <v>188</v>
      </c>
      <c r="C19" s="30" t="s">
        <v>229</v>
      </c>
      <c r="D19" s="31" t="s">
        <v>214</v>
      </c>
      <c r="E19" s="32">
        <v>4350000</v>
      </c>
      <c r="F19" s="45">
        <f t="shared" si="0"/>
        <v>87000</v>
      </c>
      <c r="G19" s="35" t="s">
        <v>0</v>
      </c>
      <c r="H19" s="26"/>
    </row>
    <row r="20" spans="1:8" s="150" customFormat="1" x14ac:dyDescent="0.25">
      <c r="A20" s="26"/>
      <c r="B20" s="29" t="s">
        <v>231</v>
      </c>
      <c r="C20" s="30" t="s">
        <v>229</v>
      </c>
      <c r="D20" s="31" t="s">
        <v>218</v>
      </c>
      <c r="E20" s="32">
        <v>1000000</v>
      </c>
      <c r="F20" s="45">
        <f t="shared" si="0"/>
        <v>16666.666666666668</v>
      </c>
      <c r="G20" s="35" t="s">
        <v>0</v>
      </c>
      <c r="H20" s="26"/>
    </row>
    <row r="21" spans="1:8" s="150" customFormat="1" x14ac:dyDescent="0.25">
      <c r="A21" s="26"/>
      <c r="B21" s="29" t="s">
        <v>197</v>
      </c>
      <c r="C21" s="30" t="s">
        <v>229</v>
      </c>
      <c r="D21" s="31" t="s">
        <v>215</v>
      </c>
      <c r="E21" s="32">
        <v>24650000</v>
      </c>
      <c r="F21" s="45">
        <f t="shared" si="0"/>
        <v>328666.66666666669</v>
      </c>
      <c r="G21" s="35" t="s">
        <v>0</v>
      </c>
      <c r="H21" s="26"/>
    </row>
    <row r="22" spans="1:8" s="150" customFormat="1" x14ac:dyDescent="0.25">
      <c r="A22" s="26"/>
      <c r="B22" s="29" t="s">
        <v>232</v>
      </c>
      <c r="C22" s="30" t="s">
        <v>229</v>
      </c>
      <c r="D22" s="31" t="s">
        <v>220</v>
      </c>
      <c r="E22" s="32">
        <v>18000000</v>
      </c>
      <c r="F22" s="45">
        <f t="shared" si="0"/>
        <v>1800000</v>
      </c>
      <c r="G22" s="35" t="s">
        <v>0</v>
      </c>
      <c r="H22" s="26"/>
    </row>
    <row r="23" spans="1:8" s="150" customFormat="1" x14ac:dyDescent="0.25">
      <c r="A23" s="26"/>
      <c r="B23" s="109" t="s">
        <v>73</v>
      </c>
      <c r="C23" s="167"/>
      <c r="D23" s="168"/>
      <c r="E23" s="169"/>
      <c r="F23" s="46">
        <f>SUMIF(C8:C22,"2015",F8:F22)</f>
        <v>1697250</v>
      </c>
      <c r="G23" s="47" t="s">
        <v>0</v>
      </c>
      <c r="H23" s="26"/>
    </row>
    <row r="24" spans="1:8" s="150" customFormat="1" x14ac:dyDescent="0.25">
      <c r="A24" s="26"/>
      <c r="B24" s="107" t="s">
        <v>134</v>
      </c>
      <c r="C24" s="170"/>
      <c r="D24" s="171"/>
      <c r="E24" s="172"/>
      <c r="F24" s="46">
        <f>SUMIF(C8:C22,"2016",F8:F22)</f>
        <v>3571500</v>
      </c>
      <c r="G24" s="47" t="s">
        <v>0</v>
      </c>
      <c r="H24" s="26"/>
    </row>
    <row r="25" spans="1:8" s="150" customFormat="1" x14ac:dyDescent="0.25">
      <c r="A25" s="26"/>
      <c r="B25" s="50" t="s">
        <v>36</v>
      </c>
      <c r="C25" s="173"/>
      <c r="D25" s="174"/>
      <c r="E25" s="174"/>
      <c r="F25" s="48">
        <f>F23+F24</f>
        <v>5268750</v>
      </c>
      <c r="G25" s="49" t="s">
        <v>0</v>
      </c>
      <c r="H25" s="26"/>
    </row>
    <row r="26" spans="1:8" s="150" customFormat="1" x14ac:dyDescent="0.25">
      <c r="A26" s="26"/>
      <c r="B26" s="26"/>
      <c r="C26" s="166"/>
      <c r="D26" s="26"/>
      <c r="E26" s="26"/>
      <c r="F26" s="26"/>
      <c r="G26" s="26"/>
      <c r="H26" s="26"/>
    </row>
    <row r="27" spans="1:8" s="150" customFormat="1" x14ac:dyDescent="0.25">
      <c r="A27" s="26"/>
      <c r="B27" s="26"/>
      <c r="C27" s="166"/>
      <c r="D27" s="26"/>
      <c r="E27" s="26"/>
      <c r="F27" s="26"/>
      <c r="G27" s="26"/>
      <c r="H27" s="26"/>
    </row>
    <row r="28" spans="1:8" s="150" customFormat="1" x14ac:dyDescent="0.25">
      <c r="A28" s="26"/>
      <c r="B28" s="26"/>
      <c r="C28" s="166"/>
      <c r="D28" s="26"/>
      <c r="E28" s="26"/>
      <c r="F28" s="175"/>
      <c r="G28" s="175"/>
      <c r="H28" s="2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t="12" hidden="1" customHeight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Forsyning Helsingør Spildevand AS</v>
      </c>
      <c r="B1" s="56"/>
      <c r="C1" s="56"/>
      <c r="D1" s="178"/>
      <c r="E1" s="56"/>
    </row>
    <row r="2" spans="1:5" x14ac:dyDescent="0.25">
      <c r="A2" s="222" t="str">
        <f>'1. Forside'!A2</f>
        <v>S021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221</v>
      </c>
      <c r="C8" s="51">
        <v>125000</v>
      </c>
      <c r="D8" s="182" t="s">
        <v>0</v>
      </c>
      <c r="E8" s="56"/>
    </row>
    <row r="9" spans="1:5" x14ac:dyDescent="0.25">
      <c r="A9" s="56"/>
      <c r="B9" s="207" t="s">
        <v>222</v>
      </c>
      <c r="C9" s="51">
        <v>2175000</v>
      </c>
      <c r="D9" s="182" t="s">
        <v>0</v>
      </c>
      <c r="E9" s="56"/>
    </row>
    <row r="10" spans="1:5" x14ac:dyDescent="0.25">
      <c r="A10" s="56"/>
      <c r="B10" s="207" t="s">
        <v>223</v>
      </c>
      <c r="C10" s="51">
        <v>2150000</v>
      </c>
      <c r="D10" s="182" t="s">
        <v>0</v>
      </c>
      <c r="E10" s="56"/>
    </row>
    <row r="11" spans="1:5" x14ac:dyDescent="0.25">
      <c r="A11" s="56"/>
      <c r="B11" s="207" t="s">
        <v>224</v>
      </c>
      <c r="C11" s="51">
        <v>100000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4583000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160000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32000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192000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5334979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7344000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-2009021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t="14.45" x14ac:dyDescent="0.3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2015-09-24T11:49:15Z</cp:lastPrinted>
  <dcterms:created xsi:type="dcterms:W3CDTF">2014-01-17T08:54:17Z</dcterms:created>
  <dcterms:modified xsi:type="dcterms:W3CDTF">2015-10-01T11:56:41Z</dcterms:modified>
</cp:coreProperties>
</file>