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8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15" i="7" l="1"/>
  <c r="C9" i="4" l="1"/>
  <c r="F8" i="7" l="1"/>
  <c r="F9" i="7"/>
  <c r="F10" i="7"/>
  <c r="F11" i="7"/>
  <c r="F12" i="7"/>
  <c r="F13" i="7"/>
  <c r="F14" i="7"/>
  <c r="F16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E31" i="19" l="1"/>
  <c r="C36" i="19" l="1"/>
  <c r="E36" i="19" s="1"/>
  <c r="F18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17" i="7"/>
  <c r="F32" i="2" l="1"/>
  <c r="C9" i="10" s="1"/>
  <c r="C15" i="11" l="1"/>
  <c r="C29" i="8" s="1"/>
  <c r="C15" i="13"/>
  <c r="C27" i="8" s="1"/>
  <c r="C15" i="4"/>
  <c r="C25" i="8" s="1"/>
  <c r="C23" i="3"/>
  <c r="C23" i="8" s="1"/>
  <c r="F19" i="7"/>
  <c r="C18" i="8" s="1"/>
  <c r="C17" i="3"/>
  <c r="C22" i="8" s="1"/>
  <c r="C11" i="3"/>
  <c r="C21" i="8" s="1"/>
  <c r="C24" i="8"/>
  <c r="C10" i="10"/>
  <c r="C17" i="8" s="1"/>
  <c r="F3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<sst xmlns="http://schemas.openxmlformats.org/spreadsheetml/2006/main" count="473" uniqueCount="217">
  <si>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</si>
  <si>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</si>
  <si>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</si>
  <si>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</si>
  <si>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</si>
  <si>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</si>
  <si>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</si>
  <si>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</si>
  <si>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</si>
  <si>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</si>
  <si>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</si>
  <si>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</si>
  <si>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</si>
  <si>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</si>
  <si>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</si>
  <si>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</si>
  <si>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</si>
  <si>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</si>
  <si>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</si>
  <si>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</si>
  <si>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</si>
  <si>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</si>
  <si>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</si>
  <si>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</si>
  <si>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</si>
  <si>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</si>
  <si>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</si>
  <si>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</si>
  <si>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</si>
  <si>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</si>
  <si>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</si>
  <si>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</si>
  <si>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</si>
  <si>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</si>
  <si>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</si>
  <si>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</si>
  <si>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</si>
  <si>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</si>
  <si>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</si>
  <si>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</si>
  <si>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</si>
  <si>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</si>
  <si>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</si>
  <si>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</si>
  <si>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</si>
  <si>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</si>
  <si>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</si>
  <si>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</si>
  <si>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</si>
  <si>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</si>
  <si>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</si>
  <si>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</si>
  <si>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</si>
  <si>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</si>
  <si>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</si>
  <si>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</si>
  <si>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</si>
  <si>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</si>
  <si>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</si>
  <si>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</si>
  <si>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</si>
  <si>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</si>
  <si>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</si>
  <si>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</si>
  <si>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</si>
  <si>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</si>
  <si>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</si>
  <si>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</si>
  <si>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</si>
  <si>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</si>
  <si>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</si>
  <si>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</si>
  <si>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</si>
  <si>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</si>
  <si>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</si>
  <si>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</si>
  <si>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</si>
  <si>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</si>
  <si>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</si>
  <si>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</si>
  <si>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</si>
  <si>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</si>
  <si>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</si>
  <si>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</si>
  <si>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</si>
  <si>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</si>
  <si>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</si>
  <si>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</si>
  <si>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</si>
  <si>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</si>
  <si>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</si>
  <si>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</si>
  <si>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</si>
  <si>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</si>
  <si>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</si>
  <si>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</si>
  <si>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</si>
  <si>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</si>
  <si>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</si>
  <si>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</si>
  <si>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</si>
  <si>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</si>
  <si>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</si>
  <si>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</si>
  <si>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</si>
  <si>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</si>
  <si>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</si>
  <si>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</si>
  <si>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</si>
  <si>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</si>
  <si>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</si>
  <si>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</si>
  <si>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</si>
  <si>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</si>
  <si>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</si>
  <si>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</si>
  <si>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</si>
  <si>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</si>
  <si>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</si>
  <si>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</si>
  <si>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</si>
  <si>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</si>
  <si>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</si>
  <si>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</si>
  <si>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</si>
  <si>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</si>
  <si>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</si>
  <si>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</si>
  <si>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</si>
  <si>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</si>
  <si>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</si>
  <si>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</si>
  <si>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</si>
  <si>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</si>
  <si>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</si>
  <si>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</si>
  <si>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</si>
  <si>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</si>
  <si>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</si>
  <si>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</si>
  <si>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</si>
  <si>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</si>
  <si>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</si>
  <si>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</si>
  <si>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</si>
  <si>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</si>
  <si>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</si>
  <si>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</si>
  <si>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</si>
  <si>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</si>
  <si>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</si>
  <si>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</si>
  <si>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</si>
  <si>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</si>
  <si>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</si>
  <si>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</si>
  <si>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</si>
  <si>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</si>
  <si>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</si>
  <si>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</si>
  <si>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</si>
  <si>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</si>
  <si>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</si>
  <si>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</si>
  <si>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</si>
  <si>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</si>
  <si>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</si>
  <si>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</si>
  <si>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</si>
  <si>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</si>
  <si>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</si>
  <si>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</si>
  <si>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</si>
  <si>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</si>
  <si>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</si>
  <si>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</si>
  <si>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</si>
  <si>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</si>
  <si>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</si>
  <si>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</si>
  <si>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</si>
  <si>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</si>
  <si>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</si>
  <si>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</si>
  <si>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</si>
  <si>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</si>
  <si>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</si>
  <si>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</si>
  <si>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</si>
  <si>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>Strømpeforing ≤ Ø 200 mm</t>
  </si>
  <si>
    <t>Strømpeforing Ø 200 mm &lt; Ledningsnet ≤ Ø 500 mm</t>
  </si>
  <si>
    <t>Strømpeforing Ø 500 mm &lt; Ledningsnet ≤ Ø 800 mm</t>
  </si>
  <si>
    <t>Brønde</t>
  </si>
  <si>
    <t>Pumpestationer i brønde (&lt; 6,25 m2), SRO</t>
  </si>
  <si>
    <t>Pumpestationer i brønde (&lt; 6,25 m2), Mek/EL</t>
  </si>
  <si>
    <t>Stik</t>
  </si>
  <si>
    <t>Køretøjer, entreprenørmaskiner</t>
  </si>
  <si>
    <t>2014</t>
  </si>
  <si>
    <t>75</t>
  </si>
  <si>
    <t>50</t>
  </si>
  <si>
    <t>10</t>
  </si>
  <si>
    <t>20</t>
  </si>
  <si>
    <t>5</t>
  </si>
  <si>
    <t>Jordbassin Klasse B</t>
  </si>
  <si>
    <t xml:space="preserve">Ø 200 mm &lt; Ledningsnet ≤ Ø 500 mm </t>
  </si>
  <si>
    <t>Pumpestationer i underjordiske bygværker (&lt;50 m2), Konstruktioner</t>
  </si>
  <si>
    <t>Pumpestationer i underjordiske bygværker (&lt;50 m2), Mek/El</t>
  </si>
  <si>
    <t>Nødpumpestation Ishøj Havn</t>
  </si>
  <si>
    <t>Selskabsskatter</t>
  </si>
  <si>
    <t>Køb af ydelser og produkter, der er omfattet af prisloftreguleringen, hos et andet selskab</t>
  </si>
  <si>
    <t>Betalinger til kloakfællesskab</t>
  </si>
  <si>
    <t>Øget rensekapacitet (Vallensbæk Mose)</t>
  </si>
  <si>
    <t>Værksteder og garager</t>
  </si>
  <si>
    <t>Klimatilpasning (Glostrup Kommunes afstrømningssystem)</t>
  </si>
  <si>
    <t>Glostrup Spildevand AS</t>
  </si>
  <si>
    <t>S030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</si>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</sst>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Glostrup Spildevand AS</v>
      </c>
      <c r="B1" s="56"/>
      <c r="C1" s="56"/>
      <c r="D1" s="56"/>
      <c r="E1" s="56"/>
    </row>
    <row r="2" spans="1:5" x14ac:dyDescent="0.25">
      <c r="A2" s="222" t="str">
        <f>'1. Forside'!A2</f>
        <v>S030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108" t="s">
        <v>213</v>
      </c>
      <c r="C7" s="51">
        <v>1700000</v>
      </c>
      <c r="D7" s="191" t="s">
        <v>0</v>
      </c>
      <c r="E7" s="56"/>
    </row>
    <row r="8" spans="1:5" x14ac:dyDescent="0.25">
      <c r="A8" s="56"/>
      <c r="B8" s="108" t="s">
        <v>211</v>
      </c>
      <c r="C8" s="51">
        <v>16416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1716416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1777937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1750000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27937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zoomScaleSheetLayoutView="115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Glostrup Spildevand AS</v>
      </c>
      <c r="B1" s="26"/>
      <c r="C1" s="26"/>
      <c r="D1" s="26"/>
      <c r="E1" s="26"/>
    </row>
    <row r="2" spans="1:5" x14ac:dyDescent="0.25">
      <c r="A2" s="223" t="str">
        <f>'1. Forside'!A2</f>
        <v>S030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207</v>
      </c>
      <c r="C8" s="51">
        <v>16140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16140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Glostrup Spildevand AS</v>
      </c>
      <c r="B1" s="26"/>
      <c r="C1" s="26"/>
      <c r="D1" s="26"/>
      <c r="E1" s="26"/>
    </row>
    <row r="2" spans="1:5" x14ac:dyDescent="0.25">
      <c r="A2" s="223" t="str">
        <f>'1. Forside'!A2</f>
        <v>S030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538000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538000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316195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400000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-83805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Glostrup Spildevand AS</v>
      </c>
      <c r="B1" s="26"/>
      <c r="C1" s="26"/>
      <c r="D1" s="26"/>
      <c r="E1" s="26"/>
    </row>
    <row r="2" spans="1:5" x14ac:dyDescent="0.25">
      <c r="A2" s="223" t="str">
        <f>'1. Forside'!A2</f>
        <v>S030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6709107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4912765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1796342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2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898171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Glostrup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32385217.590026844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9384662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680117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198672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560768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10824219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380120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12000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392120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-335290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-226891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-10654158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-11216339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1457305</v>
      </c>
      <c r="D29" s="79" t="s">
        <v>0</v>
      </c>
      <c r="E29" s="10">
        <f>-C29</f>
        <v>-1457305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33271662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33271662</v>
      </c>
      <c r="D36" s="79" t="s">
        <v>0</v>
      </c>
      <c r="E36" s="10">
        <f>-C36</f>
        <v>-33271662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-2343749.4099731557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Glostrup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S030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944894</v>
      </c>
      <c r="D7" s="224" t="s">
        <v>0</v>
      </c>
      <c r="E7" s="225">
        <v>3201168.5</v>
      </c>
      <c r="F7" s="224" t="s">
        <v>0</v>
      </c>
      <c r="G7" s="225">
        <v>1850762.5175736342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1457305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944894</v>
      </c>
      <c r="D11" s="228" t="s">
        <v>0</v>
      </c>
      <c r="E11" s="55">
        <f>C11+E7-E8-E9</f>
        <v>4146062.5</v>
      </c>
      <c r="F11" s="228" t="s">
        <v>0</v>
      </c>
      <c r="G11" s="55">
        <f>E11+G7-G8-G9</f>
        <v>4539520.0175736342</v>
      </c>
      <c r="H11" s="228" t="s">
        <v>0</v>
      </c>
      <c r="I11" s="55">
        <f>G11+I7-I8-I9</f>
        <v>4539520.0175736342</v>
      </c>
      <c r="J11" s="228" t="s">
        <v>0</v>
      </c>
      <c r="K11" s="55">
        <f>K7-K8-K9+K10+I11</f>
        <v>4539520.0175736342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Glostrup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6406205.7498316877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-24343.581849360413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-269113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6112749.1679823268</v>
      </c>
      <c r="D13" s="79" t="s">
        <v>0</v>
      </c>
      <c r="E13" s="6">
        <f>C13</f>
        <v>6112749.1679823268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9342032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investeringer'!F34</f>
        <v>834541.53999999992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-491380.14666666667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526333.33333333337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10211526.726666667</v>
      </c>
      <c r="D19" s="79" t="s">
        <v>0</v>
      </c>
      <c r="E19" s="8">
        <f>C19</f>
        <v>10211526.726666667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12592500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102500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2399618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1716416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27937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16140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538000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-83805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17309306</v>
      </c>
      <c r="D30" s="79" t="s">
        <v>0</v>
      </c>
      <c r="E30" s="6">
        <f>C30</f>
        <v>17309306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898171</v>
      </c>
      <c r="D32" s="79" t="s">
        <v>0</v>
      </c>
      <c r="E32" s="10">
        <f>C32</f>
        <v>898171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-2343749.4099731557</v>
      </c>
      <c r="D34" s="79" t="s">
        <v>0</v>
      </c>
      <c r="E34" s="12">
        <f>C34</f>
        <v>-2343749.4099731557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32188003.484675836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1325607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24.28170904700702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Glostrup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S030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6406205.7498316877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6406205.7498316877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6406205.7498316877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-24343.581849360413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Glostrup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4216564.624539217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6381862.1679823268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6406205.7498316877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1076451.2443832315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269113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Glostrup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398268517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9342032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9342032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Glostrup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197</v>
      </c>
      <c r="D8" s="31" t="s">
        <v>198</v>
      </c>
      <c r="E8" s="32">
        <v>98509</v>
      </c>
      <c r="F8" s="34">
        <f t="shared" ref="F8" si="0">E8/D8</f>
        <v>1313.4533333333334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197</v>
      </c>
      <c r="D9" s="31" t="s">
        <v>199</v>
      </c>
      <c r="E9" s="32">
        <v>13499</v>
      </c>
      <c r="F9" s="34">
        <f t="shared" ref="F9:F31" si="1">E9/D9</f>
        <v>269.98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 t="s">
        <v>197</v>
      </c>
      <c r="D10" s="31" t="s">
        <v>199</v>
      </c>
      <c r="E10" s="32">
        <v>732965</v>
      </c>
      <c r="F10" s="34">
        <f t="shared" si="1"/>
        <v>14659.3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197</v>
      </c>
      <c r="D11" s="31" t="s">
        <v>199</v>
      </c>
      <c r="E11" s="32">
        <v>547683</v>
      </c>
      <c r="F11" s="34">
        <f t="shared" si="1"/>
        <v>10953.66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197</v>
      </c>
      <c r="D12" s="31" t="s">
        <v>199</v>
      </c>
      <c r="E12" s="32">
        <v>829980</v>
      </c>
      <c r="F12" s="34">
        <f t="shared" si="1"/>
        <v>16599.599999999999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197</v>
      </c>
      <c r="D13" s="31" t="s">
        <v>199</v>
      </c>
      <c r="E13" s="32">
        <v>1753943</v>
      </c>
      <c r="F13" s="34">
        <f t="shared" si="1"/>
        <v>35078.86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197</v>
      </c>
      <c r="D14" s="31" t="s">
        <v>198</v>
      </c>
      <c r="E14" s="32">
        <v>116295</v>
      </c>
      <c r="F14" s="34">
        <f t="shared" si="1"/>
        <v>1550.6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197</v>
      </c>
      <c r="D15" s="31" t="s">
        <v>198</v>
      </c>
      <c r="E15" s="32">
        <v>120888</v>
      </c>
      <c r="F15" s="34">
        <f t="shared" si="1"/>
        <v>1611.84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197</v>
      </c>
      <c r="D16" s="31" t="s">
        <v>198</v>
      </c>
      <c r="E16" s="32">
        <v>199732</v>
      </c>
      <c r="F16" s="34">
        <f t="shared" si="1"/>
        <v>2663.0933333333332</v>
      </c>
      <c r="G16" s="35" t="s">
        <v>0</v>
      </c>
      <c r="H16" s="26"/>
    </row>
    <row r="17" spans="1:8" s="150" customFormat="1" x14ac:dyDescent="0.25">
      <c r="A17" s="26"/>
      <c r="B17" s="29" t="s">
        <v>192</v>
      </c>
      <c r="C17" s="30" t="s">
        <v>197</v>
      </c>
      <c r="D17" s="31" t="s">
        <v>198</v>
      </c>
      <c r="E17" s="32">
        <v>290042</v>
      </c>
      <c r="F17" s="34">
        <f t="shared" si="1"/>
        <v>3867.2266666666665</v>
      </c>
      <c r="G17" s="35" t="s">
        <v>0</v>
      </c>
      <c r="H17" s="26"/>
    </row>
    <row r="18" spans="1:8" s="150" customFormat="1" x14ac:dyDescent="0.25">
      <c r="A18" s="26"/>
      <c r="B18" s="29" t="s">
        <v>192</v>
      </c>
      <c r="C18" s="30" t="s">
        <v>197</v>
      </c>
      <c r="D18" s="31" t="s">
        <v>198</v>
      </c>
      <c r="E18" s="32">
        <v>4396</v>
      </c>
      <c r="F18" s="34">
        <f t="shared" si="1"/>
        <v>58.613333333333337</v>
      </c>
      <c r="G18" s="35" t="s">
        <v>0</v>
      </c>
      <c r="H18" s="26"/>
    </row>
    <row r="19" spans="1:8" s="150" customFormat="1" x14ac:dyDescent="0.25">
      <c r="A19" s="26"/>
      <c r="B19" s="29" t="s">
        <v>192</v>
      </c>
      <c r="C19" s="30" t="s">
        <v>197</v>
      </c>
      <c r="D19" s="31" t="s">
        <v>198</v>
      </c>
      <c r="E19" s="32">
        <v>99233</v>
      </c>
      <c r="F19" s="34">
        <f t="shared" si="1"/>
        <v>1323.1066666666666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 t="s">
        <v>197</v>
      </c>
      <c r="D20" s="31" t="s">
        <v>198</v>
      </c>
      <c r="E20" s="32">
        <v>6528</v>
      </c>
      <c r="F20" s="34">
        <f t="shared" si="1"/>
        <v>87.04</v>
      </c>
      <c r="G20" s="35" t="s">
        <v>0</v>
      </c>
      <c r="H20" s="26"/>
    </row>
    <row r="21" spans="1:8" s="150" customFormat="1" x14ac:dyDescent="0.25">
      <c r="A21" s="26"/>
      <c r="B21" s="29" t="s">
        <v>192</v>
      </c>
      <c r="C21" s="30" t="s">
        <v>197</v>
      </c>
      <c r="D21" s="31" t="s">
        <v>198</v>
      </c>
      <c r="E21" s="32">
        <v>7948</v>
      </c>
      <c r="F21" s="34">
        <f t="shared" si="1"/>
        <v>105.97333333333333</v>
      </c>
      <c r="G21" s="35" t="s">
        <v>0</v>
      </c>
      <c r="H21" s="26"/>
    </row>
    <row r="22" spans="1:8" s="150" customFormat="1" x14ac:dyDescent="0.25">
      <c r="A22" s="26"/>
      <c r="B22" s="29" t="s">
        <v>192</v>
      </c>
      <c r="C22" s="30" t="s">
        <v>197</v>
      </c>
      <c r="D22" s="31" t="s">
        <v>198</v>
      </c>
      <c r="E22" s="32">
        <v>5838</v>
      </c>
      <c r="F22" s="34">
        <f t="shared" si="1"/>
        <v>77.84</v>
      </c>
      <c r="G22" s="35" t="s">
        <v>0</v>
      </c>
      <c r="H22" s="26"/>
    </row>
    <row r="23" spans="1:8" s="150" customFormat="1" x14ac:dyDescent="0.25">
      <c r="A23" s="26"/>
      <c r="B23" s="29" t="s">
        <v>192</v>
      </c>
      <c r="C23" s="30" t="s">
        <v>197</v>
      </c>
      <c r="D23" s="31" t="s">
        <v>198</v>
      </c>
      <c r="E23" s="32">
        <v>50323</v>
      </c>
      <c r="F23" s="34">
        <f t="shared" si="1"/>
        <v>670.97333333333336</v>
      </c>
      <c r="G23" s="35" t="s">
        <v>0</v>
      </c>
      <c r="H23" s="26"/>
    </row>
    <row r="24" spans="1:8" s="150" customFormat="1" x14ac:dyDescent="0.25">
      <c r="A24" s="26"/>
      <c r="B24" s="29" t="s">
        <v>192</v>
      </c>
      <c r="C24" s="30" t="s">
        <v>197</v>
      </c>
      <c r="D24" s="31" t="s">
        <v>198</v>
      </c>
      <c r="E24" s="32">
        <v>1113</v>
      </c>
      <c r="F24" s="34">
        <f t="shared" si="1"/>
        <v>14.84</v>
      </c>
      <c r="G24" s="35" t="s">
        <v>0</v>
      </c>
      <c r="H24" s="26"/>
    </row>
    <row r="25" spans="1:8" s="150" customFormat="1" x14ac:dyDescent="0.25">
      <c r="A25" s="26"/>
      <c r="B25" s="29" t="s">
        <v>192</v>
      </c>
      <c r="C25" s="30" t="s">
        <v>197</v>
      </c>
      <c r="D25" s="31" t="s">
        <v>198</v>
      </c>
      <c r="E25" s="32">
        <v>2595</v>
      </c>
      <c r="F25" s="34">
        <f t="shared" si="1"/>
        <v>34.6</v>
      </c>
      <c r="G25" s="35" t="s">
        <v>0</v>
      </c>
      <c r="H25" s="26"/>
    </row>
    <row r="26" spans="1:8" s="150" customFormat="1" x14ac:dyDescent="0.25">
      <c r="A26" s="26"/>
      <c r="B26" s="29" t="s">
        <v>193</v>
      </c>
      <c r="C26" s="30" t="s">
        <v>197</v>
      </c>
      <c r="D26" s="31" t="s">
        <v>200</v>
      </c>
      <c r="E26" s="32">
        <v>16149</v>
      </c>
      <c r="F26" s="34">
        <f t="shared" si="1"/>
        <v>1614.9</v>
      </c>
      <c r="G26" s="35" t="s">
        <v>0</v>
      </c>
      <c r="H26" s="26"/>
    </row>
    <row r="27" spans="1:8" s="150" customFormat="1" x14ac:dyDescent="0.25">
      <c r="A27" s="26"/>
      <c r="B27" s="29" t="s">
        <v>194</v>
      </c>
      <c r="C27" s="30" t="s">
        <v>197</v>
      </c>
      <c r="D27" s="31" t="s">
        <v>201</v>
      </c>
      <c r="E27" s="32">
        <v>91500</v>
      </c>
      <c r="F27" s="34">
        <f t="shared" si="1"/>
        <v>4575</v>
      </c>
      <c r="G27" s="35" t="s">
        <v>0</v>
      </c>
      <c r="H27" s="26"/>
    </row>
    <row r="28" spans="1:8" s="150" customFormat="1" x14ac:dyDescent="0.25">
      <c r="A28" s="26"/>
      <c r="B28" s="29" t="s">
        <v>195</v>
      </c>
      <c r="C28" s="30" t="s">
        <v>197</v>
      </c>
      <c r="D28" s="31" t="s">
        <v>198</v>
      </c>
      <c r="E28" s="32">
        <v>414345</v>
      </c>
      <c r="F28" s="34">
        <f t="shared" si="1"/>
        <v>5524.6</v>
      </c>
      <c r="G28" s="35" t="s">
        <v>0</v>
      </c>
      <c r="H28" s="26"/>
    </row>
    <row r="29" spans="1:8" s="150" customFormat="1" x14ac:dyDescent="0.25">
      <c r="A29" s="26"/>
      <c r="B29" s="29" t="s">
        <v>195</v>
      </c>
      <c r="C29" s="30" t="s">
        <v>197</v>
      </c>
      <c r="D29" s="31" t="s">
        <v>198</v>
      </c>
      <c r="E29" s="32">
        <v>799857</v>
      </c>
      <c r="F29" s="34">
        <f t="shared" si="1"/>
        <v>10664.76</v>
      </c>
      <c r="G29" s="35" t="s">
        <v>0</v>
      </c>
      <c r="H29" s="26"/>
    </row>
    <row r="30" spans="1:8" s="150" customFormat="1" x14ac:dyDescent="0.25">
      <c r="A30" s="26"/>
      <c r="B30" s="29" t="s">
        <v>195</v>
      </c>
      <c r="C30" s="30" t="s">
        <v>197</v>
      </c>
      <c r="D30" s="31" t="s">
        <v>198</v>
      </c>
      <c r="E30" s="32">
        <v>260075</v>
      </c>
      <c r="F30" s="34">
        <f t="shared" si="1"/>
        <v>3467.6666666666665</v>
      </c>
      <c r="G30" s="35" t="s">
        <v>0</v>
      </c>
      <c r="H30" s="26"/>
    </row>
    <row r="31" spans="1:8" s="150" customFormat="1" x14ac:dyDescent="0.25">
      <c r="A31" s="26"/>
      <c r="B31" s="29" t="s">
        <v>196</v>
      </c>
      <c r="C31" s="30" t="s">
        <v>197</v>
      </c>
      <c r="D31" s="31" t="s">
        <v>202</v>
      </c>
      <c r="E31" s="32">
        <v>237822</v>
      </c>
      <c r="F31" s="34">
        <f t="shared" si="1"/>
        <v>47564.4</v>
      </c>
      <c r="G31" s="35" t="s">
        <v>0</v>
      </c>
      <c r="H31" s="26"/>
    </row>
    <row r="32" spans="1:8" s="150" customFormat="1" x14ac:dyDescent="0.25">
      <c r="A32" s="26"/>
      <c r="B32" s="23" t="s">
        <v>72</v>
      </c>
      <c r="C32" s="160"/>
      <c r="D32" s="160"/>
      <c r="E32" s="160"/>
      <c r="F32" s="36">
        <f>SUM(F8:F31)</f>
        <v>164351.92666666667</v>
      </c>
      <c r="G32" s="37" t="s">
        <v>0</v>
      </c>
      <c r="H32" s="26"/>
    </row>
    <row r="33" spans="1:8" s="150" customFormat="1" x14ac:dyDescent="0.25">
      <c r="A33" s="26"/>
      <c r="B33" s="107" t="s">
        <v>136</v>
      </c>
      <c r="C33" s="161"/>
      <c r="D33" s="161"/>
      <c r="E33" s="161"/>
      <c r="F33" s="66">
        <v>670189.61333333328</v>
      </c>
      <c r="G33" s="37" t="s">
        <v>0</v>
      </c>
      <c r="H33" s="26"/>
    </row>
    <row r="34" spans="1:8" s="150" customFormat="1" x14ac:dyDescent="0.25">
      <c r="A34" s="26"/>
      <c r="B34" s="39" t="s">
        <v>69</v>
      </c>
      <c r="C34" s="162"/>
      <c r="D34" s="162"/>
      <c r="E34" s="163"/>
      <c r="F34" s="38">
        <f>F32+F33</f>
        <v>834541.53999999992</v>
      </c>
      <c r="G34" s="38" t="s">
        <v>0</v>
      </c>
      <c r="H34" s="26"/>
    </row>
    <row r="35" spans="1:8" s="150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50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50" customFormat="1" hidden="1" x14ac:dyDescent="0.25"/>
    <row r="39" spans="1:8" s="150" customFormat="1" hidden="1" x14ac:dyDescent="0.25"/>
    <row r="40" spans="1:8" s="150" customFormat="1" hidden="1" x14ac:dyDescent="0.25"/>
    <row r="41" spans="1:8" s="150" customFormat="1" ht="14.45" hidden="1" customHeight="1" x14ac:dyDescent="0.25"/>
    <row r="42" spans="1:8" s="150" customFormat="1" ht="14.4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t="15" hidden="1" customHeight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Glostrup Spildevand AS</v>
      </c>
      <c r="B1" s="164"/>
      <c r="C1" s="164"/>
      <c r="D1" s="164"/>
      <c r="E1" s="164"/>
    </row>
    <row r="2" spans="1:5" x14ac:dyDescent="0.25">
      <c r="A2" s="1" t="str">
        <f>'1. Forside'!A2</f>
        <v>S030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342751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477333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investeringer'!F32</f>
        <v>164351.92666666667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-491380.14666666667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Glostrup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204</v>
      </c>
      <c r="C8" s="30">
        <v>2015</v>
      </c>
      <c r="D8" s="31">
        <v>75</v>
      </c>
      <c r="E8" s="32">
        <v>7600000</v>
      </c>
      <c r="F8" s="45">
        <f t="shared" ref="F8:F16" si="0">E8/D8</f>
        <v>101333.33333333333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>
        <v>2015</v>
      </c>
      <c r="D9" s="31">
        <v>75</v>
      </c>
      <c r="E9" s="32">
        <v>100000</v>
      </c>
      <c r="F9" s="45">
        <f t="shared" si="0"/>
        <v>1333.3333333333333</v>
      </c>
      <c r="G9" s="35" t="s">
        <v>0</v>
      </c>
      <c r="H9" s="26"/>
    </row>
    <row r="10" spans="1:8" s="150" customFormat="1" x14ac:dyDescent="0.25">
      <c r="A10" s="26"/>
      <c r="B10" s="29" t="s">
        <v>203</v>
      </c>
      <c r="C10" s="30">
        <v>2016</v>
      </c>
      <c r="D10" s="31">
        <v>50</v>
      </c>
      <c r="E10" s="32">
        <v>7500000</v>
      </c>
      <c r="F10" s="45">
        <f t="shared" si="0"/>
        <v>150000</v>
      </c>
      <c r="G10" s="35" t="s">
        <v>0</v>
      </c>
      <c r="H10" s="26"/>
    </row>
    <row r="11" spans="1:8" s="150" customFormat="1" x14ac:dyDescent="0.25">
      <c r="A11" s="26"/>
      <c r="B11" s="29" t="s">
        <v>204</v>
      </c>
      <c r="C11" s="30">
        <v>2016</v>
      </c>
      <c r="D11" s="31">
        <v>75</v>
      </c>
      <c r="E11" s="32">
        <v>12000000</v>
      </c>
      <c r="F11" s="45">
        <f t="shared" si="0"/>
        <v>160000</v>
      </c>
      <c r="G11" s="35" t="s">
        <v>0</v>
      </c>
      <c r="H11" s="26"/>
    </row>
    <row r="12" spans="1:8" s="150" customFormat="1" x14ac:dyDescent="0.25">
      <c r="A12" s="26"/>
      <c r="B12" s="29" t="s">
        <v>204</v>
      </c>
      <c r="C12" s="30">
        <v>2016</v>
      </c>
      <c r="D12" s="31">
        <v>75</v>
      </c>
      <c r="E12" s="32">
        <v>6500000</v>
      </c>
      <c r="F12" s="45">
        <f t="shared" si="0"/>
        <v>86666.666666666672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>
        <v>2016</v>
      </c>
      <c r="D13" s="31">
        <v>75</v>
      </c>
      <c r="E13" s="32">
        <v>150000</v>
      </c>
      <c r="F13" s="45">
        <f t="shared" si="0"/>
        <v>2000</v>
      </c>
      <c r="G13" s="35" t="s">
        <v>0</v>
      </c>
      <c r="H13" s="26"/>
    </row>
    <row r="14" spans="1:8" s="150" customFormat="1" x14ac:dyDescent="0.25">
      <c r="A14" s="26"/>
      <c r="B14" s="29" t="s">
        <v>205</v>
      </c>
      <c r="C14" s="30">
        <v>2016</v>
      </c>
      <c r="D14" s="31">
        <v>50</v>
      </c>
      <c r="E14" s="32">
        <v>900000</v>
      </c>
      <c r="F14" s="45">
        <f t="shared" si="0"/>
        <v>18000</v>
      </c>
      <c r="G14" s="35" t="s">
        <v>0</v>
      </c>
      <c r="H14" s="26"/>
    </row>
    <row r="15" spans="1:8" s="150" customFormat="1" x14ac:dyDescent="0.25">
      <c r="A15" s="26"/>
      <c r="B15" s="29" t="s">
        <v>212</v>
      </c>
      <c r="C15" s="30">
        <v>2016</v>
      </c>
      <c r="D15" s="31">
        <v>75</v>
      </c>
      <c r="E15" s="32">
        <v>150000</v>
      </c>
      <c r="F15" s="45">
        <f t="shared" si="0"/>
        <v>2000</v>
      </c>
      <c r="G15" s="35" t="s">
        <v>0</v>
      </c>
      <c r="H15" s="26"/>
    </row>
    <row r="16" spans="1:8" s="150" customFormat="1" x14ac:dyDescent="0.25">
      <c r="A16" s="26"/>
      <c r="B16" s="29" t="s">
        <v>206</v>
      </c>
      <c r="C16" s="30">
        <v>2016</v>
      </c>
      <c r="D16" s="31">
        <v>20</v>
      </c>
      <c r="E16" s="32">
        <v>100000</v>
      </c>
      <c r="F16" s="45">
        <f t="shared" si="0"/>
        <v>5000</v>
      </c>
      <c r="G16" s="35" t="s">
        <v>0</v>
      </c>
      <c r="H16" s="26"/>
    </row>
    <row r="17" spans="1:8" s="150" customFormat="1" x14ac:dyDescent="0.25">
      <c r="A17" s="26"/>
      <c r="B17" s="109" t="s">
        <v>73</v>
      </c>
      <c r="C17" s="167"/>
      <c r="D17" s="168"/>
      <c r="E17" s="169"/>
      <c r="F17" s="46">
        <f>SUMIF(C8:C16,"2015",F8:F16)</f>
        <v>102666.66666666666</v>
      </c>
      <c r="G17" s="47" t="s">
        <v>0</v>
      </c>
      <c r="H17" s="26"/>
    </row>
    <row r="18" spans="1:8" s="150" customFormat="1" x14ac:dyDescent="0.25">
      <c r="A18" s="26"/>
      <c r="B18" s="107" t="s">
        <v>134</v>
      </c>
      <c r="C18" s="170"/>
      <c r="D18" s="171"/>
      <c r="E18" s="172"/>
      <c r="F18" s="46">
        <f>SUMIF(C8:C16,"2016",F8:F16)</f>
        <v>423666.66666666669</v>
      </c>
      <c r="G18" s="47" t="s">
        <v>0</v>
      </c>
      <c r="H18" s="26"/>
    </row>
    <row r="19" spans="1:8" s="150" customFormat="1" x14ac:dyDescent="0.25">
      <c r="A19" s="26"/>
      <c r="B19" s="50" t="s">
        <v>36</v>
      </c>
      <c r="C19" s="173"/>
      <c r="D19" s="174"/>
      <c r="E19" s="174"/>
      <c r="F19" s="48">
        <f>F17+F18</f>
        <v>526333.33333333337</v>
      </c>
      <c r="G19" s="49" t="s">
        <v>0</v>
      </c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175"/>
      <c r="G22" s="175"/>
      <c r="H22" s="2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t="12" hidden="1" customHeight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Glostrup Spildevand AS</v>
      </c>
      <c r="B1" s="56"/>
      <c r="C1" s="56"/>
      <c r="D1" s="178"/>
      <c r="E1" s="56"/>
    </row>
    <row r="2" spans="1:5" x14ac:dyDescent="0.25">
      <c r="A2" s="222" t="str">
        <f>'1. Forside'!A2</f>
        <v>S030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33500</v>
      </c>
      <c r="D7" s="182" t="s">
        <v>0</v>
      </c>
      <c r="E7" s="56"/>
    </row>
    <row r="8" spans="1:5" x14ac:dyDescent="0.25">
      <c r="A8" s="56"/>
      <c r="B8" s="207" t="s">
        <v>208</v>
      </c>
      <c r="C8" s="51">
        <v>1750000</v>
      </c>
      <c r="D8" s="182" t="s">
        <v>0</v>
      </c>
      <c r="E8" s="56"/>
    </row>
    <row r="9" spans="1:5" x14ac:dyDescent="0.25">
      <c r="A9" s="56"/>
      <c r="B9" s="207" t="s">
        <v>209</v>
      </c>
      <c r="C9" s="51">
        <v>10658000</v>
      </c>
      <c r="D9" s="182" t="s">
        <v>0</v>
      </c>
      <c r="E9" s="56"/>
    </row>
    <row r="10" spans="1:5" x14ac:dyDescent="0.25">
      <c r="A10" s="56"/>
      <c r="B10" s="207" t="s">
        <v>210</v>
      </c>
      <c r="C10" s="51">
        <v>151000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12592500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52500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50000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102500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14124118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11724500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2399618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2015-10-07T12:21:37Z</cp:lastPrinted>
  <dcterms:created xsi:type="dcterms:W3CDTF">2014-01-17T08:54:17Z</dcterms:created>
  <dcterms:modified xsi:type="dcterms:W3CDTF">2015-10-08T09:20:21Z</dcterms:modified>
</cp:coreProperties>
</file>