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4" i="4" l="1"/>
  <c r="F9" i="7" l="1"/>
  <c r="F10" i="7"/>
  <c r="F11" i="7"/>
  <c r="F12" i="7"/>
  <c r="F13" i="7"/>
  <c r="F14" i="7"/>
  <c r="F15" i="7"/>
  <c r="F16" i="7"/>
  <c r="F9" i="2" l="1"/>
  <c r="F10" i="2"/>
  <c r="F11" i="2"/>
  <c r="C24" i="8" l="1"/>
  <c r="E31" i="19" l="1"/>
  <c r="C36" i="19" l="1"/>
  <c r="E36" i="19" s="1"/>
  <c r="F18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17" i="7" s="1"/>
  <c r="F12" i="2" l="1"/>
  <c r="C9" i="10" s="1"/>
  <c r="C15" i="11" l="1"/>
  <c r="C29" i="8" s="1"/>
  <c r="C15" i="13"/>
  <c r="C27" i="8" s="1"/>
  <c r="C20" i="4"/>
  <c r="C25" i="8" s="1"/>
  <c r="C21" i="3"/>
  <c r="C23" i="8" s="1"/>
  <c r="F19" i="7"/>
  <c r="C18" i="8" s="1"/>
  <c r="C15" i="3"/>
  <c r="C22" i="8" s="1"/>
  <c r="C9" i="3"/>
  <c r="C21" i="8" s="1"/>
  <c r="C10" i="10"/>
  <c r="C17" i="8" s="1"/>
  <c r="F1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<sst xmlns="http://schemas.openxmlformats.org/spreadsheetml/2006/main" count="399" uniqueCount="214">
  <si>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</si>
  <si>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</si>
  <si>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</si>
  <si>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</si>
  <si>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</si>
  <si>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</si>
  <si>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</si>
  <si>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</si>
  <si>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</si>
  <si>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</si>
  <si>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</si>
  <si>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</si>
  <si>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</si>
  <si>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</si>
  <si>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</si>
  <si>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</si>
  <si>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</si>
  <si>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</si>
  <si>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</si>
  <si>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</si>
  <si>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</si>
  <si>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</si>
  <si>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</si>
  <si>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</si>
  <si>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</si>
  <si>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</si>
  <si>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</si>
  <si>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</si>
  <si>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</si>
  <si>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</si>
  <si>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</si>
  <si>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</si>
  <si>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</si>
  <si>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</si>
  <si>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</si>
  <si>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</si>
  <si>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</si>
  <si>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</si>
  <si>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</si>
  <si>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</si>
  <si>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</si>
  <si>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</si>
  <si>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</si>
  <si>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</si>
  <si>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</si>
  <si>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</si>
  <si>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</si>
  <si>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</si>
  <si>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</si>
  <si>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</si>
  <si>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</si>
  <si>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</si>
  <si>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</si>
  <si>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</si>
  <si>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</si>
  <si>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</si>
  <si>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</si>
  <si>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</si>
  <si>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</si>
  <si>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</si>
  <si>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</si>
  <si>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</si>
  <si>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</si>
  <si>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</si>
  <si>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</si>
  <si>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</si>
  <si>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</si>
  <si>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</si>
  <si>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</si>
  <si>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</si>
  <si>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</si>
  <si>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</si>
  <si>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</si>
  <si>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</si>
  <si>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</si>
  <si>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</si>
  <si>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</si>
  <si>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</si>
  <si>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</si>
  <si>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</si>
  <si>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</si>
  <si>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</si>
  <si>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</si>
  <si>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</si>
  <si>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</si>
  <si>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</si>
  <si>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</si>
  <si>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</si>
  <si>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</si>
  <si>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</si>
  <si>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</si>
  <si>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</si>
  <si>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</si>
  <si>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</si>
  <si>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</si>
  <si>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</si>
  <si>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</si>
  <si>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</si>
  <si>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</si>
  <si>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</si>
  <si>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</si>
  <si>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</si>
  <si>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</si>
  <si>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</si>
  <si>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</si>
  <si>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</si>
  <si>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</si>
  <si>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</si>
  <si>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</si>
  <si>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</si>
  <si>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</si>
  <si>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</si>
  <si>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</si>
  <si>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</si>
  <si>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</si>
  <si>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</si>
  <si>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</si>
  <si>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</si>
  <si>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</si>
  <si>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</si>
  <si>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</si>
  <si>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</si>
  <si>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</si>
  <si>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</si>
  <si>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</si>
  <si>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</si>
  <si>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</si>
  <si>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</si>
  <si>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</si>
  <si>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</si>
  <si>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</si>
  <si>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</si>
  <si>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</si>
  <si>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</si>
  <si>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</si>
  <si>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</si>
  <si>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</si>
  <si>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</si>
  <si>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</si>
  <si>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</si>
  <si>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</si>
  <si>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</si>
  <si>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</si>
  <si>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</si>
  <si>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</si>
  <si>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</si>
  <si>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</si>
  <si>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</si>
  <si>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</si>
  <si>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</si>
  <si>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</si>
  <si>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</si>
  <si>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</si>
  <si>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</si>
  <si>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</si>
  <si>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</si>
  <si>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</si>
  <si>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</si>
  <si>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</si>
  <si>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</si>
  <si>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</si>
  <si>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</si>
  <si>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</si>
  <si>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</si>
  <si>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</si>
  <si>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</si>
  <si>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</si>
  <si>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</si>
  <si>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</si>
  <si>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</si>
  <si>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</si>
  <si>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</si>
  <si>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</si>
  <si>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</si>
  <si>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</si>
  <si>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</si>
  <si>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</si>
  <si>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</si>
  <si>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</si>
  <si>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</si>
  <si>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</si>
  <si>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</si>
  <si>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</si>
  <si>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</si>
  <si>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</si>
  <si>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</si>
  <si>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</si>
  <si>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</si>
  <si>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Strømpeforing Ø 200 mm &lt; Ledningsnet ≤ Ø 500 mm</t>
  </si>
  <si>
    <t xml:space="preserve">Ledningsnet ≤ Ø 200 mm </t>
  </si>
  <si>
    <t>Mindre renseanlæg &lt; 5.000 PE uden mulighed for opdeling</t>
  </si>
  <si>
    <t xml:space="preserve">Ø 200 mm &lt; Ledningsnet ≤ Ø 500 mm </t>
  </si>
  <si>
    <t>2014</t>
  </si>
  <si>
    <t>50</t>
  </si>
  <si>
    <t>75</t>
  </si>
  <si>
    <t>40</t>
  </si>
  <si>
    <t>Jordbassin Klasse B</t>
  </si>
  <si>
    <t>Pumpeinstallation Miljøklasse B (1.000-1.500 l/s) - Mek/EL</t>
  </si>
  <si>
    <t>Stik</t>
  </si>
  <si>
    <t>Ø 1200 mm &lt; Ledningsnet ≤ Ø 1600 mm</t>
  </si>
  <si>
    <t xml:space="preserve">Kælder (&lt; 7 m2) </t>
  </si>
  <si>
    <t>Pumpeinstallation Miljøklasse B (1.000-1.500 l/s) - SRO</t>
  </si>
  <si>
    <t>Nødpumpestation Ishøj Havn</t>
  </si>
  <si>
    <t>Køb af ydelser og produkter, der er omfattet af prisloftreguleringen, hos et andet selskab</t>
  </si>
  <si>
    <t>Dokumenteret Spildevandssikkerhed</t>
  </si>
  <si>
    <t>Badevandsvarsling</t>
  </si>
  <si>
    <t>Beredskabsplan</t>
  </si>
  <si>
    <t>Energi- og vandværkstedet</t>
  </si>
  <si>
    <t>Klimasikring af udledning til St. Vejle Å</t>
  </si>
  <si>
    <t>Øget rensekapacitet ved Vallensbæk Mose</t>
  </si>
  <si>
    <t>Klimaunderstøttende tiltag</t>
  </si>
  <si>
    <t>HOFOR SPILDEVAND VALLENSBÆK AS</t>
  </si>
  <si>
    <t>S098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</si>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</sst>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VALLENSBÆK AS</v>
      </c>
      <c r="B1" s="56"/>
      <c r="C1" s="56"/>
      <c r="D1" s="56"/>
      <c r="E1" s="56"/>
    </row>
    <row r="2" spans="1:5" x14ac:dyDescent="0.25">
      <c r="A2" s="222" t="str">
        <f>'1. Forside'!A2</f>
        <v>S098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205</v>
      </c>
      <c r="C7" s="51">
        <v>100000</v>
      </c>
      <c r="D7" s="191" t="s">
        <v>0</v>
      </c>
      <c r="E7" s="56"/>
    </row>
    <row r="8" spans="1:5" x14ac:dyDescent="0.25">
      <c r="A8" s="56"/>
      <c r="B8" s="213" t="s">
        <v>206</v>
      </c>
      <c r="C8" s="51">
        <v>400000</v>
      </c>
      <c r="D8" s="191" t="s">
        <v>0</v>
      </c>
      <c r="E8" s="56"/>
    </row>
    <row r="9" spans="1:5" x14ac:dyDescent="0.25">
      <c r="A9" s="56"/>
      <c r="B9" s="213" t="s">
        <v>204</v>
      </c>
      <c r="C9" s="51">
        <v>30000</v>
      </c>
      <c r="D9" s="191" t="s">
        <v>0</v>
      </c>
      <c r="E9" s="56"/>
    </row>
    <row r="10" spans="1:5" x14ac:dyDescent="0.25">
      <c r="A10" s="56"/>
      <c r="B10" s="213" t="s">
        <v>207</v>
      </c>
      <c r="C10" s="51">
        <v>30000</v>
      </c>
      <c r="D10" s="191" t="s">
        <v>0</v>
      </c>
      <c r="E10" s="56"/>
    </row>
    <row r="11" spans="1:5" x14ac:dyDescent="0.25">
      <c r="A11" s="56"/>
      <c r="B11" s="213" t="s">
        <v>208</v>
      </c>
      <c r="C11" s="51">
        <v>45000</v>
      </c>
      <c r="D11" s="191" t="s">
        <v>0</v>
      </c>
      <c r="E11" s="56"/>
    </row>
    <row r="12" spans="1:5" x14ac:dyDescent="0.25">
      <c r="A12" s="56"/>
      <c r="B12" s="213" t="s">
        <v>209</v>
      </c>
      <c r="C12" s="51">
        <v>68400</v>
      </c>
      <c r="D12" s="191" t="s">
        <v>0</v>
      </c>
      <c r="E12" s="56"/>
    </row>
    <row r="13" spans="1:5" x14ac:dyDescent="0.25">
      <c r="A13" s="56"/>
      <c r="B13" s="213" t="s">
        <v>210</v>
      </c>
      <c r="C13" s="51">
        <v>162000</v>
      </c>
      <c r="D13" s="191" t="s">
        <v>0</v>
      </c>
      <c r="E13" s="56"/>
    </row>
    <row r="14" spans="1:5" x14ac:dyDescent="0.25">
      <c r="A14" s="56"/>
      <c r="B14" s="54" t="s">
        <v>36</v>
      </c>
      <c r="C14" s="55">
        <f>SUM(C7:C13)</f>
        <v>835400</v>
      </c>
      <c r="D14" s="192" t="s">
        <v>0</v>
      </c>
      <c r="E14" s="56"/>
    </row>
    <row r="15" spans="1:5" x14ac:dyDescent="0.25">
      <c r="A15" s="56"/>
      <c r="B15" s="56"/>
      <c r="C15" s="183"/>
      <c r="D15" s="56"/>
      <c r="E15" s="56"/>
    </row>
    <row r="16" spans="1:5" x14ac:dyDescent="0.25">
      <c r="A16" s="56"/>
      <c r="B16" s="56"/>
      <c r="C16" s="183"/>
      <c r="D16" s="56"/>
      <c r="E16" s="56"/>
    </row>
    <row r="17" spans="1:5" ht="27.2" customHeight="1" x14ac:dyDescent="0.25">
      <c r="A17" s="56"/>
      <c r="B17" s="20" t="s">
        <v>151</v>
      </c>
      <c r="C17" s="193"/>
      <c r="D17" s="190"/>
      <c r="E17" s="56"/>
    </row>
    <row r="18" spans="1:5" ht="16.7" customHeight="1" x14ac:dyDescent="0.25">
      <c r="A18" s="56"/>
      <c r="B18" s="108" t="s">
        <v>152</v>
      </c>
      <c r="C18" s="19">
        <v>164180</v>
      </c>
      <c r="D18" s="153" t="s">
        <v>0</v>
      </c>
      <c r="E18" s="56"/>
    </row>
    <row r="19" spans="1:5" ht="16.7" customHeight="1" x14ac:dyDescent="0.25">
      <c r="A19" s="56"/>
      <c r="B19" s="108" t="s">
        <v>153</v>
      </c>
      <c r="C19" s="40">
        <v>450000</v>
      </c>
      <c r="D19" s="153" t="s">
        <v>0</v>
      </c>
      <c r="E19" s="56"/>
    </row>
    <row r="20" spans="1:5" x14ac:dyDescent="0.25">
      <c r="A20" s="56"/>
      <c r="B20" s="28" t="s">
        <v>154</v>
      </c>
      <c r="C20" s="55">
        <f>C18-C19</f>
        <v>-285820</v>
      </c>
      <c r="D20" s="155" t="s">
        <v>0</v>
      </c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x14ac:dyDescent="0.25">
      <c r="A22" s="56"/>
      <c r="B22" s="194"/>
      <c r="C22" s="56"/>
      <c r="D22" s="56"/>
      <c r="E22" s="56"/>
    </row>
    <row r="23" spans="1:5" ht="15.75" x14ac:dyDescent="0.25">
      <c r="A23" s="56"/>
      <c r="B23" s="194"/>
      <c r="C23" s="56"/>
      <c r="D23" s="56"/>
      <c r="E23" s="56"/>
    </row>
    <row r="24" spans="1:5" ht="15.75" hidden="1" x14ac:dyDescent="0.25">
      <c r="B24" s="195"/>
      <c r="E24" s="196"/>
    </row>
    <row r="25" spans="1:5" ht="15.75" hidden="1" x14ac:dyDescent="0.25">
      <c r="B25" s="196"/>
      <c r="C25" s="196"/>
    </row>
    <row r="26" spans="1:5" ht="15.75" hidden="1" x14ac:dyDescent="0.25">
      <c r="B26" s="196"/>
      <c r="E26" s="196"/>
    </row>
    <row r="27" spans="1:5" ht="15.75" hidden="1" x14ac:dyDescent="0.25">
      <c r="B27" s="196"/>
      <c r="D27" s="196"/>
    </row>
    <row r="28" spans="1:5" ht="15.75" hidden="1" x14ac:dyDescent="0.25">
      <c r="B28" s="196"/>
      <c r="C28" s="196"/>
    </row>
    <row r="29" spans="1:5" ht="15.75" hidden="1" x14ac:dyDescent="0.25">
      <c r="B29" s="196"/>
      <c r="C29" s="196"/>
    </row>
    <row r="30" spans="1:5" ht="15.75" hidden="1" x14ac:dyDescent="0.25">
      <c r="B30" s="196"/>
      <c r="D30" s="196"/>
    </row>
    <row r="31" spans="1:5" ht="15.75" hidden="1" x14ac:dyDescent="0.25">
      <c r="B31" s="196"/>
      <c r="D31" s="196"/>
    </row>
    <row r="32" spans="1:5" ht="15.75" hidden="1" x14ac:dyDescent="0.25">
      <c r="B32" s="196"/>
      <c r="D32" s="196"/>
    </row>
    <row r="33" spans="2:3" ht="15.75" hidden="1" x14ac:dyDescent="0.25">
      <c r="B33" s="195"/>
      <c r="C33" s="195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6"/>
    </row>
    <row r="67" spans="1:5" ht="15.75" hidden="1" x14ac:dyDescent="0.25">
      <c r="B67" s="196"/>
    </row>
    <row r="68" spans="1:5" ht="15.75" hidden="1" x14ac:dyDescent="0.25">
      <c r="B68" s="195"/>
    </row>
    <row r="69" spans="1:5" hidden="1" x14ac:dyDescent="0.25"/>
    <row r="70" spans="1:5" hidden="1" x14ac:dyDescent="0.25"/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>
      <c r="A76" s="186"/>
      <c r="B76" s="186"/>
      <c r="C76" s="186"/>
      <c r="D76" s="186"/>
      <c r="E76" s="186"/>
    </row>
    <row r="77" spans="1:5" hidden="1" x14ac:dyDescent="0.25">
      <c r="A77" s="186"/>
      <c r="B77" s="186"/>
      <c r="C77" s="186"/>
      <c r="D77" s="186"/>
      <c r="E77" s="186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VALLENSBÆK AS</v>
      </c>
      <c r="B1" s="26"/>
      <c r="C1" s="26"/>
      <c r="D1" s="26"/>
      <c r="E1" s="26"/>
    </row>
    <row r="2" spans="1:5" x14ac:dyDescent="0.25">
      <c r="A2" s="223" t="str">
        <f>'1. Forside'!A2</f>
        <v>S098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202</v>
      </c>
      <c r="C8" s="51">
        <v>765769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765769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HOFOR SPILDEVAND VALLENSBÆK AS</v>
      </c>
      <c r="B1" s="26"/>
      <c r="C1" s="26"/>
      <c r="D1" s="26"/>
      <c r="E1" s="26"/>
    </row>
    <row r="2" spans="1:5" x14ac:dyDescent="0.25">
      <c r="A2" s="223" t="str">
        <f>'1. Forside'!A2</f>
        <v>S098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150000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150000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470745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175000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295745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HOFOR SPILDEVAND VALLENSBÆK AS</v>
      </c>
      <c r="B1" s="26"/>
      <c r="C1" s="26"/>
      <c r="D1" s="26"/>
      <c r="E1" s="26"/>
    </row>
    <row r="2" spans="1:5" x14ac:dyDescent="0.25">
      <c r="A2" s="223" t="str">
        <f>'1. Forside'!A2</f>
        <v>S098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-5057752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-3775089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-1282663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-1282663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VALLENSBÆK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20536368.560262449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9973612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1111015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544225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1006533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12635385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-296217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-12339168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-12635385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19049478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133626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x14ac:dyDescent="0.2">
      <c r="A36" s="1"/>
      <c r="B36" s="64" t="s">
        <v>33</v>
      </c>
      <c r="C36" s="11">
        <f>SUM(C33:C35)</f>
        <v>19183104</v>
      </c>
      <c r="D36" s="79" t="s">
        <v>0</v>
      </c>
      <c r="E36" s="10">
        <f>-C36</f>
        <v>-19183104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1353264.5602624491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HOFOR SPILDEVAND VALLENSBÆK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1101929</v>
      </c>
      <c r="F7" s="224" t="s">
        <v>0</v>
      </c>
      <c r="G7" s="225">
        <v>136451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610340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491589</v>
      </c>
      <c r="F11" s="228" t="s">
        <v>0</v>
      </c>
      <c r="G11" s="55">
        <f>E11+G7-G8-G9</f>
        <v>628040</v>
      </c>
      <c r="H11" s="228" t="s">
        <v>0</v>
      </c>
      <c r="I11" s="55">
        <f>G11+I7-I8-I9</f>
        <v>628040</v>
      </c>
      <c r="J11" s="228" t="s">
        <v>0</v>
      </c>
      <c r="K11" s="55">
        <f>K7-K8-K9+K10+I11</f>
        <v>628040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SPILDEVAND VALLENSBÆK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4432358.3650455046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-16842.961787172917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-221618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4193897.4032583321</v>
      </c>
      <c r="D13" s="79" t="s">
        <v>0</v>
      </c>
      <c r="E13" s="6">
        <f>C13</f>
        <v>4193897.4032583321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9874347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213</v>
      </c>
      <c r="C16" s="14">
        <f>'6. Gennemførte investeringer'!F14</f>
        <v>1672767.5073333334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-485560.41200000001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600270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11661824.095333332</v>
      </c>
      <c r="D19" s="79" t="s">
        <v>0</v>
      </c>
      <c r="E19" s="8">
        <f>C19</f>
        <v>11661824.095333332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omkostninger'!C9</f>
        <v>4533000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omkostninger'!C15</f>
        <v>18000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omkostninger'!C21</f>
        <v>1875881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servicemål'!C14</f>
        <v>835400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servicemål'!C20</f>
        <v>-285820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765769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150000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295745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8187975</v>
      </c>
      <c r="D30" s="79" t="s">
        <v>0</v>
      </c>
      <c r="E30" s="6">
        <f>C30</f>
        <v>8187975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-1282663</v>
      </c>
      <c r="D32" s="79" t="s">
        <v>0</v>
      </c>
      <c r="E32" s="10">
        <f>C32</f>
        <v>-1282663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1353264.5602624491</v>
      </c>
      <c r="D34" s="79" t="s">
        <v>0</v>
      </c>
      <c r="E34" s="12">
        <f>C34</f>
        <v>1353264.5602624491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24114298.058854114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636403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37.891553086415549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HOFOR SPILDEVAND VALLENSBÆK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S098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4432358.3650455046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4432358.3650455046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4432358.3650455046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-16842.961787172917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VALLENSBÆK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1397965.8283353522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4415515.4032583321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4432358.3650455046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2420057.8778434419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221618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HOFOR SPILDEVAND VALLENSBÆK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420459157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9874347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9874347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VALLENSBÆK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S098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192</v>
      </c>
      <c r="D8" s="31" t="s">
        <v>193</v>
      </c>
      <c r="E8" s="32">
        <v>3632958.55</v>
      </c>
      <c r="F8" s="34">
        <f t="shared" ref="F8" si="0">E8/D8</f>
        <v>72659.171000000002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192</v>
      </c>
      <c r="D9" s="31" t="s">
        <v>194</v>
      </c>
      <c r="E9" s="32">
        <v>679311.85</v>
      </c>
      <c r="F9" s="34">
        <f t="shared" ref="F9:F11" si="1">E9/D9</f>
        <v>9057.4913333333334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192</v>
      </c>
      <c r="D10" s="31" t="s">
        <v>195</v>
      </c>
      <c r="E10" s="32">
        <v>3232658.6</v>
      </c>
      <c r="F10" s="34">
        <f t="shared" si="1"/>
        <v>80816.464999999997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192</v>
      </c>
      <c r="D11" s="31" t="s">
        <v>194</v>
      </c>
      <c r="E11" s="32">
        <v>2728625</v>
      </c>
      <c r="F11" s="34">
        <f t="shared" si="1"/>
        <v>36381.666666666664</v>
      </c>
      <c r="G11" s="35" t="s">
        <v>0</v>
      </c>
      <c r="H11" s="26"/>
    </row>
    <row r="12" spans="1:8" s="150" customFormat="1" x14ac:dyDescent="0.25">
      <c r="A12" s="26"/>
      <c r="B12" s="23" t="s">
        <v>72</v>
      </c>
      <c r="C12" s="160"/>
      <c r="D12" s="160"/>
      <c r="E12" s="160"/>
      <c r="F12" s="36">
        <f>SUM(F8:F11)</f>
        <v>198914.79399999999</v>
      </c>
      <c r="G12" s="37" t="s">
        <v>0</v>
      </c>
      <c r="H12" s="26"/>
    </row>
    <row r="13" spans="1:8" s="150" customFormat="1" x14ac:dyDescent="0.25">
      <c r="A13" s="26"/>
      <c r="B13" s="107" t="s">
        <v>136</v>
      </c>
      <c r="C13" s="161"/>
      <c r="D13" s="161"/>
      <c r="E13" s="161"/>
      <c r="F13" s="66">
        <v>1473852.7133333334</v>
      </c>
      <c r="G13" s="37" t="s">
        <v>0</v>
      </c>
      <c r="H13" s="26"/>
    </row>
    <row r="14" spans="1:8" s="150" customFormat="1" x14ac:dyDescent="0.25">
      <c r="A14" s="26"/>
      <c r="B14" s="39" t="s">
        <v>69</v>
      </c>
      <c r="C14" s="162"/>
      <c r="D14" s="162"/>
      <c r="E14" s="163"/>
      <c r="F14" s="38">
        <f>F12+F13</f>
        <v>1672767.5073333334</v>
      </c>
      <c r="G14" s="38" t="s">
        <v>0</v>
      </c>
      <c r="H14" s="26"/>
    </row>
    <row r="15" spans="1:8" s="150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50" customFormat="1" hidden="1" x14ac:dyDescent="0.25"/>
    <row r="19" spans="1:8" s="150" customFormat="1" hidden="1" x14ac:dyDescent="0.25"/>
    <row r="20" spans="1:8" s="150" customFormat="1" hidden="1" x14ac:dyDescent="0.25"/>
    <row r="21" spans="1:8" s="150" customFormat="1" ht="14.45" hidden="1" customHeight="1" x14ac:dyDescent="0.25"/>
    <row r="22" spans="1:8" s="150" customFormat="1" ht="14.45" hidden="1" customHeight="1" x14ac:dyDescent="0.25"/>
    <row r="23" spans="1:8" s="150" customFormat="1" ht="15" hidden="1" customHeight="1" x14ac:dyDescent="0.25"/>
    <row r="24" spans="1:8" s="150" customFormat="1" ht="15" hidden="1" customHeight="1" x14ac:dyDescent="0.25"/>
    <row r="25" spans="1:8" s="150" customFormat="1" ht="15" hidden="1" customHeight="1" x14ac:dyDescent="0.25"/>
    <row r="26" spans="1:8" s="150" customFormat="1" ht="15" hidden="1" customHeight="1" x14ac:dyDescent="0.25"/>
    <row r="27" spans="1:8" s="150" customFormat="1" ht="15" hidden="1" customHeight="1" x14ac:dyDescent="0.25"/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HOFOR SPILDEVAND VALLENSBÆK AS</v>
      </c>
      <c r="B1" s="164"/>
      <c r="C1" s="164"/>
      <c r="D1" s="164"/>
      <c r="E1" s="164"/>
    </row>
    <row r="2" spans="1:5" x14ac:dyDescent="0.25">
      <c r="A2" s="1" t="str">
        <f>'1. Forside'!A2</f>
        <v>S098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515267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368123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investeringer'!F12</f>
        <v>198914.79399999999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-485560.41200000001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HOFOR SPILDEVAND VALLENSBÆK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S098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196</v>
      </c>
      <c r="C8" s="30">
        <v>2015</v>
      </c>
      <c r="D8" s="31">
        <v>50</v>
      </c>
      <c r="E8" s="32">
        <v>500000</v>
      </c>
      <c r="F8" s="45">
        <f>E8/D8</f>
        <v>10000</v>
      </c>
      <c r="G8" s="35" t="s">
        <v>0</v>
      </c>
      <c r="H8" s="26"/>
    </row>
    <row r="9" spans="1:8" s="150" customFormat="1" x14ac:dyDescent="0.25">
      <c r="A9" s="26"/>
      <c r="B9" s="29" t="s">
        <v>197</v>
      </c>
      <c r="C9" s="30">
        <v>2015</v>
      </c>
      <c r="D9" s="31">
        <v>20</v>
      </c>
      <c r="E9" s="32">
        <v>50000</v>
      </c>
      <c r="F9" s="45">
        <f t="shared" ref="F9:F16" si="0">E9/D9</f>
        <v>2500</v>
      </c>
      <c r="G9" s="35" t="s">
        <v>0</v>
      </c>
      <c r="H9" s="26"/>
    </row>
    <row r="10" spans="1:8" s="150" customFormat="1" x14ac:dyDescent="0.25">
      <c r="A10" s="26"/>
      <c r="B10" s="29" t="s">
        <v>198</v>
      </c>
      <c r="C10" s="30">
        <v>2015</v>
      </c>
      <c r="D10" s="31">
        <v>75</v>
      </c>
      <c r="E10" s="32">
        <v>139000</v>
      </c>
      <c r="F10" s="45">
        <f t="shared" si="0"/>
        <v>1853.3333333333333</v>
      </c>
      <c r="G10" s="35" t="s">
        <v>0</v>
      </c>
      <c r="H10" s="26"/>
    </row>
    <row r="11" spans="1:8" s="150" customFormat="1" x14ac:dyDescent="0.25">
      <c r="A11" s="26"/>
      <c r="B11" s="29" t="s">
        <v>199</v>
      </c>
      <c r="C11" s="30">
        <v>2015</v>
      </c>
      <c r="D11" s="31">
        <v>75</v>
      </c>
      <c r="E11" s="32">
        <v>7250000</v>
      </c>
      <c r="F11" s="45">
        <f t="shared" si="0"/>
        <v>96666.666666666672</v>
      </c>
      <c r="G11" s="35" t="s">
        <v>0</v>
      </c>
      <c r="H11" s="26"/>
    </row>
    <row r="12" spans="1:8" s="150" customFormat="1" x14ac:dyDescent="0.25">
      <c r="A12" s="26"/>
      <c r="B12" s="29" t="s">
        <v>200</v>
      </c>
      <c r="C12" s="30">
        <v>2016</v>
      </c>
      <c r="D12" s="31">
        <v>75</v>
      </c>
      <c r="E12" s="32">
        <v>1125000</v>
      </c>
      <c r="F12" s="45">
        <f t="shared" si="0"/>
        <v>15000</v>
      </c>
      <c r="G12" s="35" t="s">
        <v>0</v>
      </c>
      <c r="H12" s="26"/>
    </row>
    <row r="13" spans="1:8" s="150" customFormat="1" x14ac:dyDescent="0.25">
      <c r="A13" s="26"/>
      <c r="B13" s="29" t="s">
        <v>197</v>
      </c>
      <c r="C13" s="30">
        <v>2016</v>
      </c>
      <c r="D13" s="31">
        <v>20</v>
      </c>
      <c r="E13" s="32">
        <v>1125000</v>
      </c>
      <c r="F13" s="45">
        <f t="shared" si="0"/>
        <v>56250</v>
      </c>
      <c r="G13" s="35" t="s">
        <v>0</v>
      </c>
      <c r="H13" s="26"/>
    </row>
    <row r="14" spans="1:8" s="150" customFormat="1" x14ac:dyDescent="0.25">
      <c r="A14" s="26"/>
      <c r="B14" s="29" t="s">
        <v>201</v>
      </c>
      <c r="C14" s="30">
        <v>2016</v>
      </c>
      <c r="D14" s="31">
        <v>10</v>
      </c>
      <c r="E14" s="32">
        <v>975000</v>
      </c>
      <c r="F14" s="45">
        <f t="shared" si="0"/>
        <v>97500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>
        <v>2016</v>
      </c>
      <c r="D15" s="31">
        <v>75</v>
      </c>
      <c r="E15" s="32">
        <v>37500</v>
      </c>
      <c r="F15" s="45">
        <f t="shared" si="0"/>
        <v>500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>
        <v>2016</v>
      </c>
      <c r="D16" s="31">
        <v>75</v>
      </c>
      <c r="E16" s="32">
        <v>24000000</v>
      </c>
      <c r="F16" s="45">
        <f t="shared" si="0"/>
        <v>320000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111020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489250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600270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HOFOR SPILDEVAND VALLENSBÆK AS</v>
      </c>
      <c r="B1" s="56"/>
      <c r="C1" s="56"/>
      <c r="D1" s="178"/>
      <c r="E1" s="56"/>
    </row>
    <row r="2" spans="1:5" x14ac:dyDescent="0.25">
      <c r="A2" s="222" t="str">
        <f>'1. Forside'!A2</f>
        <v>S098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203</v>
      </c>
      <c r="C8" s="51">
        <v>4500000</v>
      </c>
      <c r="D8" s="182" t="s">
        <v>0</v>
      </c>
      <c r="E8" s="56"/>
    </row>
    <row r="9" spans="1:5" x14ac:dyDescent="0.25">
      <c r="A9" s="56"/>
      <c r="B9" s="54" t="s">
        <v>35</v>
      </c>
      <c r="C9" s="55">
        <f>SUM(C7:C8)</f>
        <v>4533000</v>
      </c>
      <c r="D9" s="54" t="s">
        <v>0</v>
      </c>
      <c r="E9" s="56"/>
    </row>
    <row r="10" spans="1:5" x14ac:dyDescent="0.25">
      <c r="A10" s="56"/>
      <c r="B10" s="56"/>
      <c r="C10" s="56"/>
      <c r="D10" s="178"/>
      <c r="E10" s="56"/>
    </row>
    <row r="11" spans="1:5" x14ac:dyDescent="0.25">
      <c r="A11" s="56"/>
      <c r="B11" s="56"/>
      <c r="C11" s="56"/>
      <c r="D11" s="178"/>
      <c r="E11" s="56"/>
    </row>
    <row r="12" spans="1:5" ht="38.25" customHeight="1" x14ac:dyDescent="0.25">
      <c r="A12" s="56"/>
      <c r="B12" s="266" t="s">
        <v>145</v>
      </c>
      <c r="C12" s="267"/>
      <c r="D12" s="268"/>
      <c r="E12" s="56"/>
    </row>
    <row r="13" spans="1:5" x14ac:dyDescent="0.25">
      <c r="A13" s="56"/>
      <c r="B13" s="53" t="s">
        <v>71</v>
      </c>
      <c r="C13" s="51">
        <v>6000</v>
      </c>
      <c r="D13" s="182" t="s">
        <v>0</v>
      </c>
      <c r="E13" s="56"/>
    </row>
    <row r="14" spans="1:5" x14ac:dyDescent="0.25">
      <c r="A14" s="56"/>
      <c r="B14" s="53" t="s">
        <v>14</v>
      </c>
      <c r="C14" s="51">
        <v>12000</v>
      </c>
      <c r="D14" s="182" t="s">
        <v>0</v>
      </c>
      <c r="E14" s="56"/>
    </row>
    <row r="15" spans="1:5" x14ac:dyDescent="0.25">
      <c r="A15" s="56"/>
      <c r="B15" s="54" t="s">
        <v>35</v>
      </c>
      <c r="C15" s="55">
        <f>SUM(C13:C14)</f>
        <v>18000</v>
      </c>
      <c r="D15" s="54" t="s">
        <v>0</v>
      </c>
      <c r="E15" s="56"/>
    </row>
    <row r="16" spans="1:5" x14ac:dyDescent="0.25">
      <c r="A16" s="56"/>
      <c r="B16" s="56"/>
      <c r="C16" s="183"/>
      <c r="D16" s="184"/>
      <c r="E16" s="56"/>
    </row>
    <row r="17" spans="1:5" x14ac:dyDescent="0.25">
      <c r="A17" s="56"/>
      <c r="B17" s="56"/>
      <c r="C17" s="183"/>
      <c r="D17" s="184"/>
      <c r="E17" s="56"/>
    </row>
    <row r="18" spans="1:5" ht="42" customHeight="1" x14ac:dyDescent="0.25">
      <c r="A18" s="56"/>
      <c r="B18" s="269" t="s">
        <v>146</v>
      </c>
      <c r="C18" s="270"/>
      <c r="D18" s="271"/>
      <c r="E18" s="56"/>
    </row>
    <row r="19" spans="1:5" x14ac:dyDescent="0.25">
      <c r="A19" s="56"/>
      <c r="B19" s="108" t="s">
        <v>147</v>
      </c>
      <c r="C19" s="19">
        <v>6442881</v>
      </c>
      <c r="D19" s="58" t="s">
        <v>0</v>
      </c>
      <c r="E19" s="56"/>
    </row>
    <row r="20" spans="1:5" x14ac:dyDescent="0.25">
      <c r="A20" s="56"/>
      <c r="B20" s="108" t="s">
        <v>148</v>
      </c>
      <c r="C20" s="40">
        <v>4567000</v>
      </c>
      <c r="D20" s="58" t="s">
        <v>0</v>
      </c>
      <c r="E20" s="56"/>
    </row>
    <row r="21" spans="1:5" x14ac:dyDescent="0.25">
      <c r="A21" s="56"/>
      <c r="B21" s="28" t="s">
        <v>149</v>
      </c>
      <c r="C21" s="55">
        <f>C19-C20</f>
        <v>1875881</v>
      </c>
      <c r="D21" s="28" t="s">
        <v>0</v>
      </c>
      <c r="E21" s="56"/>
    </row>
    <row r="22" spans="1:5" x14ac:dyDescent="0.25">
      <c r="A22" s="56"/>
      <c r="B22" s="56"/>
      <c r="C22" s="56"/>
      <c r="D22" s="178"/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hidden="1" x14ac:dyDescent="0.25"/>
    <row r="26" spans="1:5" hidden="1" x14ac:dyDescent="0.25"/>
    <row r="27" spans="1:5" hidden="1" x14ac:dyDescent="0.25"/>
    <row r="28" spans="1:5" hidden="1" x14ac:dyDescent="0.25">
      <c r="A28" s="186"/>
      <c r="B28" s="186"/>
      <c r="C28" s="186"/>
      <c r="D28" s="187"/>
      <c r="E28" s="186"/>
    </row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/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x14ac:dyDescent="0.25">
      <c r="A43" s="219"/>
      <c r="B43" s="219"/>
      <c r="C43" s="219"/>
      <c r="D43" s="220"/>
      <c r="E43" s="219"/>
    </row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2:D12"/>
    <mergeCell ref="B18:D18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2015-10-09T13:04:06Z</cp:lastPrinted>
  <dcterms:created xsi:type="dcterms:W3CDTF">2014-01-17T08:54:17Z</dcterms:created>
  <dcterms:modified xsi:type="dcterms:W3CDTF">2015-10-13T07:01:38Z</dcterms:modified>
</cp:coreProperties>
</file>