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94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C11" i="4" l="1"/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9" i="2" l="1"/>
  <c r="F10" i="2"/>
  <c r="F11" i="2"/>
  <c r="F12" i="2"/>
  <c r="F13" i="2"/>
  <c r="F14" i="2"/>
  <c r="F15" i="2"/>
  <c r="F16" i="2"/>
  <c r="F17" i="2"/>
  <c r="F18" i="2"/>
  <c r="F19" i="2"/>
  <c r="C24" i="8" l="1"/>
  <c r="E31" i="19" l="1"/>
  <c r="C36" i="19" l="1"/>
  <c r="E36" i="19" s="1"/>
  <c r="F32" i="7" l="1"/>
  <c r="C26" i="19" l="1"/>
  <c r="C17" i="19"/>
  <c r="A2" i="16" l="1"/>
  <c r="A2" i="15"/>
  <c r="C12" i="8" s="1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E29" i="19"/>
  <c r="C14" i="16"/>
  <c r="C8" i="8" s="1"/>
  <c r="C13" i="15"/>
  <c r="C15" i="15" s="1"/>
  <c r="C11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2" i="8" s="1"/>
  <c r="E32" i="8" s="1"/>
  <c r="C9" i="13" l="1"/>
  <c r="C26" i="8" s="1"/>
  <c r="F8" i="2" l="1"/>
  <c r="F8" i="7"/>
  <c r="F31" i="7" s="1"/>
  <c r="F20" i="2" l="1"/>
  <c r="C9" i="10" s="1"/>
  <c r="C15" i="11" l="1"/>
  <c r="C29" i="8" s="1"/>
  <c r="C15" i="13"/>
  <c r="C27" i="8" s="1"/>
  <c r="C17" i="4"/>
  <c r="C25" i="8" s="1"/>
  <c r="C25" i="3"/>
  <c r="C23" i="8" s="1"/>
  <c r="F33" i="7"/>
  <c r="C18" i="8" s="1"/>
  <c r="C19" i="3"/>
  <c r="C22" i="8" s="1"/>
  <c r="C13" i="3"/>
  <c r="C21" i="8" s="1"/>
  <c r="C10" i="10"/>
  <c r="C17" i="8" s="1"/>
  <c r="F22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<sst xmlns="http://schemas.openxmlformats.org/spreadsheetml/2006/main" count="461" uniqueCount="227">
  <si>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</si>
  <si>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</si>
  <si>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</si>
  <si>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</si>
  <si>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</si>
  <si>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</si>
  <si>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</si>
  <si>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</si>
  <si>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</si>
  <si>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</si>
  <si>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</si>
  <si>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</si>
  <si>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</si>
  <si>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</si>
  <si>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</si>
  <si>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</si>
  <si>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</si>
  <si>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</si>
  <si>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</si>
  <si>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</si>
  <si>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</si>
  <si>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</si>
  <si>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</si>
  <si>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</si>
  <si>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</si>
  <si>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</si>
  <si>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</si>
  <si>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</si>
  <si>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</si>
  <si>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</si>
  <si>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</si>
  <si>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</si>
  <si>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</si>
  <si>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</si>
  <si>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</si>
  <si>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</si>
  <si>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</si>
  <si>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</si>
  <si>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</si>
  <si>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</si>
  <si>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</si>
  <si>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</si>
  <si>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</si>
  <si>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</si>
  <si>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</si>
  <si>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</si>
  <si>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</si>
  <si>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</si>
  <si>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</si>
  <si>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</si>
  <si>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</si>
  <si>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</si>
  <si>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</si>
  <si>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</si>
  <si>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</si>
  <si>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</si>
  <si>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</si>
  <si>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</si>
  <si>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</si>
  <si>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</si>
  <si>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</si>
  <si>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</si>
  <si>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</si>
  <si>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</si>
  <si>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</si>
  <si>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</si>
  <si>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</si>
  <si>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</si>
  <si>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</si>
  <si>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</si>
  <si>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</si>
  <si>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</si>
  <si>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</si>
  <si>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</si>
  <si>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</si>
  <si>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</si>
  <si>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</si>
  <si>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</si>
  <si>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</si>
  <si>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</si>
  <si>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</si>
  <si>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</si>
  <si>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</si>
  <si>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</si>
  <si>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</si>
  <si>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</si>
  <si>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</si>
  <si>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</si>
  <si>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</si>
  <si>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</si>
  <si>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</si>
  <si>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</si>
  <si>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</si>
  <si>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</si>
  <si>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</si>
  <si>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</si>
  <si>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</si>
  <si>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</si>
  <si>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</si>
  <si>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</si>
  <si>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</si>
  <si>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</si>
  <si>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</si>
  <si>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</si>
  <si>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</si>
  <si>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</si>
  <si>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</si>
  <si>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</si>
  <si>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</si>
  <si>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</si>
  <si>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</si>
  <si>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</si>
  <si>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</si>
  <si>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</si>
  <si>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</si>
  <si>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</si>
  <si>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</si>
  <si>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</si>
  <si>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</si>
  <si>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</si>
  <si>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</si>
  <si>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</si>
  <si>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</si>
  <si>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</si>
  <si>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</si>
  <si>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</si>
  <si>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</si>
  <si>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</si>
  <si>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</si>
  <si>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</si>
  <si>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</si>
  <si>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</si>
  <si>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</si>
  <si>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</si>
  <si>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</si>
  <si>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</si>
  <si>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</si>
  <si>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</si>
  <si>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</si>
  <si>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</si>
  <si>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</si>
  <si>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</si>
  <si>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</si>
  <si>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</si>
  <si>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</si>
  <si>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</si>
  <si>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</si>
  <si>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</si>
  <si>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</si>
  <si>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</si>
  <si>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</si>
  <si>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</si>
  <si>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</si>
  <si>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</si>
  <si>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</si>
  <si>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</si>
  <si>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</si>
  <si>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</si>
  <si>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</si>
  <si>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</si>
  <si>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</si>
  <si>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</si>
  <si>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</si>
  <si>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</si>
  <si>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</si>
  <si>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</si>
  <si>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</si>
  <si>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</si>
  <si>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</si>
  <si>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</si>
  <si>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</si>
  <si>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</si>
  <si>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</si>
  <si>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</si>
  <si>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</si>
  <si>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</si>
  <si>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</si>
  <si>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</si>
  <si>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</si>
  <si>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</si>
  <si>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</si>
  <si>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</si>
  <si>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</si>
  <si>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</si>
  <si>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</si>
  <si>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</si>
  <si>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</si>
  <si>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</si>
  <si>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Arbejdsplads</t>
  </si>
  <si>
    <t>Strømpeforing ≤ Ø 200 mm</t>
  </si>
  <si>
    <t>Strømpeforing Ø 200 mm &lt; Ledningsnet ≤ Ø 500 mm</t>
  </si>
  <si>
    <t xml:space="preserve">Ledningsnet ≤ Ø 200 mm </t>
  </si>
  <si>
    <t xml:space="preserve">Ø 200 mm &lt; Ledningsnet ≤ Ø 500 mm </t>
  </si>
  <si>
    <t>Stik</t>
  </si>
  <si>
    <t>Brønde</t>
  </si>
  <si>
    <t>Pumpestationer i brønde (&lt; 6,25 m2), Konstruktioner</t>
  </si>
  <si>
    <t>Pumpestationer i brønde (&lt; 6,25 m2), Mek/EL</t>
  </si>
  <si>
    <t>Tryksatte minipumpestationer (husstandssystemer)</t>
  </si>
  <si>
    <t>Klimatilpasningsplan</t>
  </si>
  <si>
    <t>Solcelleanlæg</t>
  </si>
  <si>
    <t>2014</t>
  </si>
  <si>
    <t>5</t>
  </si>
  <si>
    <t>25</t>
  </si>
  <si>
    <t>50</t>
  </si>
  <si>
    <t>75</t>
  </si>
  <si>
    <t>20</t>
  </si>
  <si>
    <t>30</t>
  </si>
  <si>
    <t>Ø 500 mm &lt; Ledningsnet ≤ Ø 800 mm</t>
  </si>
  <si>
    <t>Ø 800 mm &lt; Ledningsnet ≤ Ø 1000 mm</t>
  </si>
  <si>
    <t>Strømpeforing Ø 500 mm &lt; Ledningsnet ≤ Ø 800 mm</t>
  </si>
  <si>
    <t>Andre bygninger (tekniske installationer, målere mv.)</t>
  </si>
  <si>
    <t>Beluftningstanke, Mek/EL</t>
  </si>
  <si>
    <t>Beluftningstanke, SRO</t>
  </si>
  <si>
    <t>Strømpeforing Ø 800 mm &lt; Ledningsnet ≤ Ø 1000 mm</t>
  </si>
  <si>
    <t>Nødpumpestation Ishøj Havn</t>
  </si>
  <si>
    <t>Tjenestemandspensioner</t>
  </si>
  <si>
    <t>Ejendomsskatter</t>
  </si>
  <si>
    <t>Selskabsskatter</t>
  </si>
  <si>
    <t>Spildevandsafgift</t>
  </si>
  <si>
    <t>Køb af ydelser og produkter, der er omfattet af prisloftreguleringen, hos et andet selskab</t>
  </si>
  <si>
    <t>Øget rensekapacitet (Vallensbæk Mose)</t>
  </si>
  <si>
    <t>Klimatilspasning (Selsmoseområdet)</t>
  </si>
  <si>
    <t>SMS-tjeneste</t>
  </si>
  <si>
    <t>Klimatilpasning (Klimasikring St. Vejleå)</t>
  </si>
  <si>
    <t>HTK Kloak AS</t>
  </si>
  <si>
    <t>S049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</si>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</sst>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224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225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6" t="s">
        <v>58</v>
      </c>
      <c r="E8" s="256"/>
      <c r="F8" s="256"/>
      <c r="G8" s="123"/>
      <c r="H8" s="123"/>
      <c r="I8" s="123"/>
    </row>
    <row r="9" spans="1:9" x14ac:dyDescent="0.25">
      <c r="A9" s="121"/>
      <c r="B9" s="121"/>
      <c r="C9" s="121"/>
      <c r="D9" s="261" t="s">
        <v>107</v>
      </c>
      <c r="E9" s="261"/>
      <c r="F9" s="261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7" t="s">
        <v>59</v>
      </c>
      <c r="E13" s="257"/>
      <c r="F13" s="25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58" t="s">
        <v>60</v>
      </c>
      <c r="E16" s="259"/>
      <c r="F16" s="260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2" t="s">
        <v>132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53" t="s">
        <v>44</v>
      </c>
      <c r="E19" s="254"/>
      <c r="F19" s="255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53" t="s">
        <v>61</v>
      </c>
      <c r="E20" s="254"/>
      <c r="F20" s="255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53" t="s">
        <v>88</v>
      </c>
      <c r="E21" s="254"/>
      <c r="F21" s="255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53" t="s">
        <v>62</v>
      </c>
      <c r="E22" s="254"/>
      <c r="F22" s="255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0" t="s">
        <v>42</v>
      </c>
      <c r="E23" s="251"/>
      <c r="F23" s="252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47" t="s">
        <v>63</v>
      </c>
      <c r="E24" s="248"/>
      <c r="F24" s="249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44" t="s">
        <v>64</v>
      </c>
      <c r="E25" s="245"/>
      <c r="F25" s="246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41" t="s">
        <v>43</v>
      </c>
      <c r="E26" s="242"/>
      <c r="F26" s="243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38" t="s">
        <v>65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29" t="s">
        <v>142</v>
      </c>
      <c r="E28" s="230"/>
      <c r="F28" s="231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35" t="s">
        <v>143</v>
      </c>
      <c r="E29" s="236"/>
      <c r="F29" s="237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8:F8"/>
    <mergeCell ref="D13:F13"/>
    <mergeCell ref="D16:F16"/>
    <mergeCell ref="D17:F17"/>
    <mergeCell ref="D19:F19"/>
    <mergeCell ref="D9:F9"/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8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HTK Kloak AS</v>
      </c>
      <c r="B1" s="56"/>
      <c r="C1" s="56"/>
      <c r="D1" s="56"/>
      <c r="E1" s="56"/>
    </row>
    <row r="2" spans="1:5" x14ac:dyDescent="0.25">
      <c r="A2" s="222" t="str">
        <f>'1. Forside'!A2</f>
        <v>S049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 t="s">
        <v>221</v>
      </c>
      <c r="C7" s="51">
        <v>100000</v>
      </c>
      <c r="D7" s="191" t="s">
        <v>0</v>
      </c>
      <c r="E7" s="56"/>
    </row>
    <row r="8" spans="1:5" x14ac:dyDescent="0.25">
      <c r="A8" s="56"/>
      <c r="B8" s="213" t="s">
        <v>222</v>
      </c>
      <c r="C8" s="51">
        <v>5000</v>
      </c>
      <c r="D8" s="191" t="s">
        <v>0</v>
      </c>
      <c r="E8" s="56"/>
    </row>
    <row r="9" spans="1:5" x14ac:dyDescent="0.25">
      <c r="A9" s="56"/>
      <c r="B9" s="213" t="s">
        <v>220</v>
      </c>
      <c r="C9" s="51">
        <v>168264</v>
      </c>
      <c r="D9" s="191" t="s">
        <v>0</v>
      </c>
      <c r="E9" s="56"/>
    </row>
    <row r="10" spans="1:5" x14ac:dyDescent="0.25">
      <c r="A10" s="56"/>
      <c r="B10" s="213" t="s">
        <v>223</v>
      </c>
      <c r="C10" s="51">
        <v>113283</v>
      </c>
      <c r="D10" s="191" t="s">
        <v>0</v>
      </c>
      <c r="E10" s="56"/>
    </row>
    <row r="11" spans="1:5" x14ac:dyDescent="0.25">
      <c r="A11" s="56"/>
      <c r="B11" s="54" t="s">
        <v>36</v>
      </c>
      <c r="C11" s="55">
        <f>SUM(C7:C10)</f>
        <v>386547</v>
      </c>
      <c r="D11" s="192" t="s">
        <v>0</v>
      </c>
      <c r="E11" s="56"/>
    </row>
    <row r="12" spans="1:5" x14ac:dyDescent="0.25">
      <c r="A12" s="56"/>
      <c r="B12" s="56"/>
      <c r="C12" s="183"/>
      <c r="D12" s="56"/>
      <c r="E12" s="56"/>
    </row>
    <row r="13" spans="1:5" x14ac:dyDescent="0.25">
      <c r="A13" s="56"/>
      <c r="B13" s="56"/>
      <c r="C13" s="183"/>
      <c r="D13" s="56"/>
      <c r="E13" s="56"/>
    </row>
    <row r="14" spans="1:5" ht="27.2" customHeight="1" x14ac:dyDescent="0.25">
      <c r="A14" s="56"/>
      <c r="B14" s="20" t="s">
        <v>151</v>
      </c>
      <c r="C14" s="193"/>
      <c r="D14" s="190"/>
      <c r="E14" s="56"/>
    </row>
    <row r="15" spans="1:5" ht="16.7" customHeight="1" x14ac:dyDescent="0.25">
      <c r="A15" s="56"/>
      <c r="B15" s="108" t="s">
        <v>152</v>
      </c>
      <c r="C15" s="19">
        <v>84723</v>
      </c>
      <c r="D15" s="153" t="s">
        <v>0</v>
      </c>
      <c r="E15" s="56"/>
    </row>
    <row r="16" spans="1:5" ht="16.7" customHeight="1" x14ac:dyDescent="0.25">
      <c r="A16" s="56"/>
      <c r="B16" s="108" t="s">
        <v>153</v>
      </c>
      <c r="C16" s="40">
        <v>110000</v>
      </c>
      <c r="D16" s="153" t="s">
        <v>0</v>
      </c>
      <c r="E16" s="56"/>
    </row>
    <row r="17" spans="1:5" x14ac:dyDescent="0.25">
      <c r="A17" s="56"/>
      <c r="B17" s="28" t="s">
        <v>154</v>
      </c>
      <c r="C17" s="55">
        <f>C15-C16</f>
        <v>-25277</v>
      </c>
      <c r="D17" s="155" t="s">
        <v>0</v>
      </c>
      <c r="E17" s="56"/>
    </row>
    <row r="18" spans="1:5" ht="15.75" x14ac:dyDescent="0.25">
      <c r="A18" s="56"/>
      <c r="B18" s="194"/>
      <c r="C18" s="56"/>
      <c r="D18" s="56"/>
      <c r="E18" s="56"/>
    </row>
    <row r="19" spans="1:5" ht="15.75" x14ac:dyDescent="0.25">
      <c r="A19" s="56"/>
      <c r="B19" s="194"/>
      <c r="C19" s="56"/>
      <c r="D19" s="56"/>
      <c r="E19" s="56"/>
    </row>
    <row r="20" spans="1:5" ht="15.75" x14ac:dyDescent="0.25">
      <c r="A20" s="56"/>
      <c r="B20" s="194"/>
      <c r="C20" s="56"/>
      <c r="D20" s="56"/>
      <c r="E20" s="56"/>
    </row>
    <row r="21" spans="1:5" ht="15.75" hidden="1" customHeight="1" x14ac:dyDescent="0.25">
      <c r="B21" s="195"/>
      <c r="E21" s="196"/>
    </row>
    <row r="22" spans="1:5" ht="15.75" hidden="1" customHeight="1" x14ac:dyDescent="0.25">
      <c r="B22" s="196"/>
      <c r="C22" s="196"/>
    </row>
    <row r="23" spans="1:5" ht="15.75" hidden="1" customHeight="1" x14ac:dyDescent="0.25">
      <c r="B23" s="196"/>
      <c r="E23" s="196"/>
    </row>
    <row r="24" spans="1:5" ht="15.75" hidden="1" customHeight="1" x14ac:dyDescent="0.25">
      <c r="B24" s="196"/>
      <c r="D24" s="196"/>
    </row>
    <row r="25" spans="1:5" ht="15.75" hidden="1" customHeight="1" x14ac:dyDescent="0.25">
      <c r="B25" s="196"/>
      <c r="C25" s="196"/>
    </row>
    <row r="26" spans="1:5" ht="15.75" hidden="1" customHeight="1" x14ac:dyDescent="0.25">
      <c r="B26" s="196"/>
      <c r="C26" s="196"/>
    </row>
    <row r="27" spans="1:5" ht="15.75" hidden="1" customHeight="1" x14ac:dyDescent="0.25">
      <c r="B27" s="196"/>
      <c r="D27" s="196"/>
    </row>
    <row r="28" spans="1:5" ht="15.75" hidden="1" customHeight="1" x14ac:dyDescent="0.25">
      <c r="B28" s="196"/>
      <c r="D28" s="196"/>
    </row>
    <row r="29" spans="1:5" ht="15.75" hidden="1" customHeight="1" x14ac:dyDescent="0.25">
      <c r="B29" s="196"/>
      <c r="D29" s="196"/>
    </row>
    <row r="30" spans="1:5" ht="15.75" hidden="1" customHeight="1" x14ac:dyDescent="0.25">
      <c r="B30" s="195"/>
      <c r="C30" s="195"/>
    </row>
    <row r="31" spans="1:5" ht="15" hidden="1" customHeight="1" x14ac:dyDescent="0.25"/>
    <row r="32" spans="1:5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idden="1" x14ac:dyDescent="0.25"/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6"/>
    </row>
    <row r="63" spans="2:2" ht="15.75" hidden="1" x14ac:dyDescent="0.25">
      <c r="B63" s="196"/>
    </row>
    <row r="64" spans="2:2" ht="15.75" hidden="1" x14ac:dyDescent="0.25">
      <c r="B64" s="196"/>
    </row>
    <row r="65" spans="1:5" ht="15.75" hidden="1" x14ac:dyDescent="0.25">
      <c r="B65" s="195"/>
    </row>
    <row r="66" spans="1:5" hidden="1" x14ac:dyDescent="0.25"/>
    <row r="67" spans="1:5" hidden="1" x14ac:dyDescent="0.25"/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>
      <c r="A72" s="186"/>
      <c r="B72" s="186"/>
      <c r="C72" s="186"/>
      <c r="D72" s="186"/>
      <c r="E72" s="186"/>
    </row>
    <row r="73" spans="1:5" hidden="1" x14ac:dyDescent="0.25">
      <c r="A73" s="186"/>
      <c r="B73" s="186"/>
      <c r="C73" s="186"/>
      <c r="D73" s="186"/>
      <c r="E73" s="186"/>
    </row>
    <row r="74" spans="1:5" hidden="1" x14ac:dyDescent="0.25">
      <c r="A74" s="186"/>
      <c r="B74" s="186"/>
      <c r="C74" s="186"/>
      <c r="D74" s="186"/>
      <c r="E74" s="186"/>
    </row>
    <row r="75" spans="1:5" hidden="1" x14ac:dyDescent="0.25"/>
    <row r="76" spans="1:5" hidden="1" x14ac:dyDescent="0.25"/>
    <row r="77" spans="1:5" hidden="1" x14ac:dyDescent="0.25"/>
    <row r="78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zoomScaleSheetLayoutView="115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HTK Kloak AS</v>
      </c>
      <c r="B1" s="26"/>
      <c r="C1" s="26"/>
      <c r="D1" s="26"/>
      <c r="E1" s="26"/>
    </row>
    <row r="2" spans="1:5" x14ac:dyDescent="0.25">
      <c r="A2" s="223" t="str">
        <f>'1. Forside'!A2</f>
        <v>S049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 t="s">
        <v>214</v>
      </c>
      <c r="C8" s="51">
        <v>310909</v>
      </c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310909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2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HTK Kloak AS</v>
      </c>
      <c r="B1" s="26"/>
      <c r="C1" s="26"/>
      <c r="D1" s="26"/>
      <c r="E1" s="26"/>
    </row>
    <row r="2" spans="1:5" x14ac:dyDescent="0.25">
      <c r="A2" s="223" t="str">
        <f>'1. Forside'!A2</f>
        <v>S049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10000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-10000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-5108.57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-100000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94891.43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HTK Kloak AS</v>
      </c>
      <c r="B1" s="26"/>
      <c r="C1" s="26"/>
      <c r="D1" s="26"/>
      <c r="E1" s="26"/>
    </row>
    <row r="2" spans="1:5" x14ac:dyDescent="0.25">
      <c r="A2" s="223" t="str">
        <f>'1. Forside'!A2</f>
        <v>S049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-36656080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-18000581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-18655499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-3731099.8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HTK Kloak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S049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55224153.248927437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32565444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2766629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-69146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1000667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36263594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10757340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10757340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-19372000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-273000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-19645000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27375934</v>
      </c>
      <c r="D27" s="79" t="s">
        <v>0</v>
      </c>
      <c r="E27" s="10">
        <f>IF(C27&lt;0,0,-C27)</f>
        <v>-27375934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40472617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40472617</v>
      </c>
      <c r="D36" s="79" t="s">
        <v>0</v>
      </c>
      <c r="E36" s="10">
        <f>-C36</f>
        <v>-40472617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-12624397.751072563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HTK Kloak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S049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1298279</v>
      </c>
      <c r="D7" s="224" t="s">
        <v>0</v>
      </c>
      <c r="E7" s="225">
        <v>2011978</v>
      </c>
      <c r="F7" s="224" t="s">
        <v>0</v>
      </c>
      <c r="G7" s="225">
        <v>2788158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0</v>
      </c>
      <c r="F8" s="224" t="s">
        <v>0</v>
      </c>
      <c r="G8" s="226">
        <v>0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-1298279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1298279</v>
      </c>
      <c r="D11" s="228" t="s">
        <v>0</v>
      </c>
      <c r="E11" s="55">
        <f>C11+E7-E8-E9</f>
        <v>3310257</v>
      </c>
      <c r="F11" s="228" t="s">
        <v>0</v>
      </c>
      <c r="G11" s="55">
        <f>E11+G7-G8-G9</f>
        <v>6098415</v>
      </c>
      <c r="H11" s="228" t="s">
        <v>0</v>
      </c>
      <c r="I11" s="55">
        <f>G11+I7-I8-I9</f>
        <v>6098415</v>
      </c>
      <c r="J11" s="228" t="s">
        <v>0</v>
      </c>
      <c r="K11" s="55">
        <f>K7-K8-K9+K10+I11</f>
        <v>4800136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HTK Kloak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S049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11927604.589288441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-45324.897439296081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11882279.691849146</v>
      </c>
      <c r="D13" s="79" t="s">
        <v>0</v>
      </c>
      <c r="E13" s="6">
        <f>C13</f>
        <v>11882279.691849146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31970053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226</v>
      </c>
      <c r="C16" s="14">
        <f>'6. Gennemførte investeringer'!F22</f>
        <v>3479114.0116666667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-67572.816666666651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investeringer'!F33</f>
        <v>630000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36011594.195</v>
      </c>
      <c r="D19" s="79" t="s">
        <v>0</v>
      </c>
      <c r="E19" s="8">
        <f>C19</f>
        <v>36011594.195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omkostninger'!C13</f>
        <v>20113000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omkostninger'!C19</f>
        <v>115000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omkostninger'!C25</f>
        <v>8813609.0599999987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servicemål'!C11</f>
        <v>386547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servicemål'!C17</f>
        <v>-25277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310909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-10000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94891.43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29798679.489999998</v>
      </c>
      <c r="D30" s="79" t="s">
        <v>0</v>
      </c>
      <c r="E30" s="6">
        <f>C30</f>
        <v>29798679.489999998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-3731099.8</v>
      </c>
      <c r="D32" s="79" t="s">
        <v>0</v>
      </c>
      <c r="E32" s="10">
        <f>C32</f>
        <v>-3731099.8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9">
        <f>'14. Kontrol med indtægtsrammen'!E37</f>
        <v>-12624397.751072563</v>
      </c>
      <c r="D34" s="79" t="s">
        <v>0</v>
      </c>
      <c r="E34" s="12">
        <f>C34</f>
        <v>-12624397.751072563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61337055.825776584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2396189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25.59775369379318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HTK Kloak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S049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11927604.589288441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11927604.589288441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11927604.589288441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-45324.897439296081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HTK Kloak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S049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11077166.382072175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11882279.691849146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11927604.589288441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0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0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HTK Kloak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S049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1271714855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31970053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31970053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9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HTK Kloak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S049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188</v>
      </c>
      <c r="C8" s="30" t="s">
        <v>200</v>
      </c>
      <c r="D8" s="31" t="s">
        <v>201</v>
      </c>
      <c r="E8" s="32">
        <v>156708</v>
      </c>
      <c r="F8" s="34">
        <f t="shared" ref="F8" si="0">E8/D8</f>
        <v>31341.599999999999</v>
      </c>
      <c r="G8" s="35" t="s">
        <v>0</v>
      </c>
      <c r="H8" s="26"/>
    </row>
    <row r="9" spans="1:8" s="150" customFormat="1" x14ac:dyDescent="0.25">
      <c r="A9" s="26"/>
      <c r="B9" s="29" t="s">
        <v>199</v>
      </c>
      <c r="C9" s="30" t="s">
        <v>200</v>
      </c>
      <c r="D9" s="31" t="s">
        <v>202</v>
      </c>
      <c r="E9" s="32">
        <v>1033776</v>
      </c>
      <c r="F9" s="34">
        <f t="shared" ref="F9:F19" si="1">E9/D9</f>
        <v>41351.040000000001</v>
      </c>
      <c r="G9" s="35" t="s">
        <v>0</v>
      </c>
      <c r="H9" s="26"/>
    </row>
    <row r="10" spans="1:8" s="150" customFormat="1" x14ac:dyDescent="0.25">
      <c r="A10" s="26"/>
      <c r="B10" s="29" t="s">
        <v>189</v>
      </c>
      <c r="C10" s="30" t="s">
        <v>200</v>
      </c>
      <c r="D10" s="31" t="s">
        <v>203</v>
      </c>
      <c r="E10" s="32">
        <v>643490</v>
      </c>
      <c r="F10" s="34">
        <f t="shared" si="1"/>
        <v>12869.8</v>
      </c>
      <c r="G10" s="35" t="s">
        <v>0</v>
      </c>
      <c r="H10" s="26"/>
    </row>
    <row r="11" spans="1:8" s="150" customFormat="1" x14ac:dyDescent="0.25">
      <c r="A11" s="26"/>
      <c r="B11" s="29" t="s">
        <v>190</v>
      </c>
      <c r="C11" s="30" t="s">
        <v>200</v>
      </c>
      <c r="D11" s="31" t="s">
        <v>203</v>
      </c>
      <c r="E11" s="32">
        <v>1795177</v>
      </c>
      <c r="F11" s="34">
        <f t="shared" si="1"/>
        <v>35903.54</v>
      </c>
      <c r="G11" s="35" t="s">
        <v>0</v>
      </c>
      <c r="H11" s="26"/>
    </row>
    <row r="12" spans="1:8" s="150" customFormat="1" x14ac:dyDescent="0.25">
      <c r="A12" s="26"/>
      <c r="B12" s="29" t="s">
        <v>191</v>
      </c>
      <c r="C12" s="30" t="s">
        <v>200</v>
      </c>
      <c r="D12" s="31" t="s">
        <v>204</v>
      </c>
      <c r="E12" s="32">
        <v>911992</v>
      </c>
      <c r="F12" s="34">
        <f t="shared" si="1"/>
        <v>12159.893333333333</v>
      </c>
      <c r="G12" s="35" t="s">
        <v>0</v>
      </c>
      <c r="H12" s="26"/>
    </row>
    <row r="13" spans="1:8" s="150" customFormat="1" x14ac:dyDescent="0.25">
      <c r="A13" s="26"/>
      <c r="B13" s="29" t="s">
        <v>192</v>
      </c>
      <c r="C13" s="30" t="s">
        <v>200</v>
      </c>
      <c r="D13" s="31" t="s">
        <v>204</v>
      </c>
      <c r="E13" s="32">
        <v>5743145</v>
      </c>
      <c r="F13" s="34">
        <f t="shared" si="1"/>
        <v>76575.266666666663</v>
      </c>
      <c r="G13" s="35" t="s">
        <v>0</v>
      </c>
      <c r="H13" s="26"/>
    </row>
    <row r="14" spans="1:8" s="150" customFormat="1" x14ac:dyDescent="0.25">
      <c r="A14" s="26"/>
      <c r="B14" s="29" t="s">
        <v>193</v>
      </c>
      <c r="C14" s="30" t="s">
        <v>200</v>
      </c>
      <c r="D14" s="31" t="s">
        <v>204</v>
      </c>
      <c r="E14" s="32">
        <v>3942146</v>
      </c>
      <c r="F14" s="34">
        <f t="shared" si="1"/>
        <v>52561.946666666663</v>
      </c>
      <c r="G14" s="35" t="s">
        <v>0</v>
      </c>
      <c r="H14" s="26"/>
    </row>
    <row r="15" spans="1:8" s="150" customFormat="1" x14ac:dyDescent="0.25">
      <c r="A15" s="26"/>
      <c r="B15" s="29" t="s">
        <v>194</v>
      </c>
      <c r="C15" s="30" t="s">
        <v>200</v>
      </c>
      <c r="D15" s="31" t="s">
        <v>204</v>
      </c>
      <c r="E15" s="32">
        <v>4213339</v>
      </c>
      <c r="F15" s="34">
        <f t="shared" si="1"/>
        <v>56177.853333333333</v>
      </c>
      <c r="G15" s="35" t="s">
        <v>0</v>
      </c>
      <c r="H15" s="26"/>
    </row>
    <row r="16" spans="1:8" s="150" customFormat="1" x14ac:dyDescent="0.25">
      <c r="A16" s="26"/>
      <c r="B16" s="29" t="s">
        <v>195</v>
      </c>
      <c r="C16" s="30" t="s">
        <v>200</v>
      </c>
      <c r="D16" s="31" t="s">
        <v>203</v>
      </c>
      <c r="E16" s="32">
        <v>31450</v>
      </c>
      <c r="F16" s="34">
        <f t="shared" si="1"/>
        <v>629</v>
      </c>
      <c r="G16" s="35" t="s">
        <v>0</v>
      </c>
      <c r="H16" s="26"/>
    </row>
    <row r="17" spans="1:8" s="150" customFormat="1" x14ac:dyDescent="0.25">
      <c r="A17" s="26"/>
      <c r="B17" s="29" t="s">
        <v>196</v>
      </c>
      <c r="C17" s="30" t="s">
        <v>200</v>
      </c>
      <c r="D17" s="31" t="s">
        <v>205</v>
      </c>
      <c r="E17" s="32">
        <v>221723</v>
      </c>
      <c r="F17" s="34">
        <f t="shared" si="1"/>
        <v>11086.15</v>
      </c>
      <c r="G17" s="35" t="s">
        <v>0</v>
      </c>
      <c r="H17" s="26"/>
    </row>
    <row r="18" spans="1:8" s="150" customFormat="1" x14ac:dyDescent="0.25">
      <c r="A18" s="26"/>
      <c r="B18" s="29" t="s">
        <v>197</v>
      </c>
      <c r="C18" s="30" t="s">
        <v>200</v>
      </c>
      <c r="D18" s="31" t="s">
        <v>206</v>
      </c>
      <c r="E18" s="32">
        <v>614805.05000000005</v>
      </c>
      <c r="F18" s="34">
        <f t="shared" si="1"/>
        <v>20493.501666666667</v>
      </c>
      <c r="G18" s="35" t="s">
        <v>0</v>
      </c>
      <c r="H18" s="26"/>
    </row>
    <row r="19" spans="1:8" s="150" customFormat="1" x14ac:dyDescent="0.25">
      <c r="A19" s="26"/>
      <c r="B19" s="29" t="s">
        <v>198</v>
      </c>
      <c r="C19" s="30" t="s">
        <v>200</v>
      </c>
      <c r="D19" s="31" t="s">
        <v>201</v>
      </c>
      <c r="E19" s="32">
        <v>45325</v>
      </c>
      <c r="F19" s="34">
        <f t="shared" si="1"/>
        <v>9065</v>
      </c>
      <c r="G19" s="35" t="s">
        <v>0</v>
      </c>
      <c r="H19" s="26"/>
    </row>
    <row r="20" spans="1:8" s="150" customFormat="1" x14ac:dyDescent="0.25">
      <c r="A20" s="26"/>
      <c r="B20" s="23" t="s">
        <v>72</v>
      </c>
      <c r="C20" s="160"/>
      <c r="D20" s="160"/>
      <c r="E20" s="160"/>
      <c r="F20" s="36">
        <f>SUM(F8:F19)</f>
        <v>360214.59166666667</v>
      </c>
      <c r="G20" s="37" t="s">
        <v>0</v>
      </c>
      <c r="H20" s="26"/>
    </row>
    <row r="21" spans="1:8" s="150" customFormat="1" x14ac:dyDescent="0.25">
      <c r="A21" s="26"/>
      <c r="B21" s="107" t="s">
        <v>136</v>
      </c>
      <c r="C21" s="161"/>
      <c r="D21" s="161"/>
      <c r="E21" s="161"/>
      <c r="F21" s="66">
        <v>3118899.42</v>
      </c>
      <c r="G21" s="37" t="s">
        <v>0</v>
      </c>
      <c r="H21" s="26"/>
    </row>
    <row r="22" spans="1:8" s="150" customFormat="1" x14ac:dyDescent="0.25">
      <c r="A22" s="26"/>
      <c r="B22" s="39" t="s">
        <v>69</v>
      </c>
      <c r="C22" s="162"/>
      <c r="D22" s="162"/>
      <c r="E22" s="163"/>
      <c r="F22" s="38">
        <f>F20+F21</f>
        <v>3479114.0116666667</v>
      </c>
      <c r="G22" s="38" t="s">
        <v>0</v>
      </c>
      <c r="H22" s="26"/>
    </row>
    <row r="23" spans="1:8" s="150" customFormat="1" x14ac:dyDescent="0.25">
      <c r="A23" s="26"/>
      <c r="B23" s="26"/>
      <c r="C23" s="26"/>
      <c r="D23" s="26"/>
      <c r="E23" s="26"/>
      <c r="F23" s="26"/>
      <c r="G23" s="26"/>
      <c r="H23" s="26"/>
    </row>
    <row r="24" spans="1:8" s="150" customFormat="1" x14ac:dyDescent="0.25">
      <c r="A24" s="26"/>
      <c r="B24" s="26"/>
      <c r="C24" s="26"/>
      <c r="D24" s="26"/>
      <c r="E24" s="26"/>
      <c r="F24" s="26"/>
      <c r="G24" s="26"/>
      <c r="H24" s="26"/>
    </row>
    <row r="25" spans="1:8" s="150" customFormat="1" x14ac:dyDescent="0.25">
      <c r="A25" s="26"/>
      <c r="B25" s="26"/>
      <c r="C25" s="26"/>
      <c r="D25" s="26"/>
      <c r="E25" s="26"/>
      <c r="F25" s="26"/>
      <c r="G25" s="26"/>
      <c r="H25" s="26"/>
    </row>
    <row r="26" spans="1:8" s="150" customFormat="1" hidden="1" x14ac:dyDescent="0.25"/>
    <row r="27" spans="1:8" s="150" customFormat="1" hidden="1" x14ac:dyDescent="0.25"/>
    <row r="28" spans="1:8" s="150" customFormat="1" hidden="1" x14ac:dyDescent="0.25"/>
    <row r="29" spans="1:8" s="150" customFormat="1" ht="14.45" hidden="1" customHeight="1" x14ac:dyDescent="0.25"/>
    <row r="30" spans="1:8" s="150" customFormat="1" ht="14.45" hidden="1" customHeight="1" x14ac:dyDescent="0.25"/>
    <row r="31" spans="1:8" s="150" customFormat="1" ht="15" hidden="1" customHeight="1" x14ac:dyDescent="0.25"/>
    <row r="32" spans="1:8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idden="1" x14ac:dyDescent="0.25"/>
    <row r="37" s="150" customFormat="1" hidden="1" x14ac:dyDescent="0.25"/>
    <row r="38" s="150" customFormat="1" hidden="1" x14ac:dyDescent="0.25"/>
    <row r="39" s="150" customFormat="1" hidden="1" x14ac:dyDescent="0.25"/>
    <row r="40" s="150" customFormat="1" hidden="1" x14ac:dyDescent="0.25"/>
    <row r="41" s="150" customFormat="1" hidden="1" x14ac:dyDescent="0.25"/>
    <row r="42" s="150" customFormat="1" hidden="1" x14ac:dyDescent="0.25"/>
    <row r="43" s="150" customFormat="1" hidden="1" x14ac:dyDescent="0.25"/>
    <row r="44" s="150" customFormat="1" hidden="1" x14ac:dyDescent="0.25"/>
    <row r="45" s="150" customFormat="1" hidden="1" x14ac:dyDescent="0.25"/>
    <row r="46" s="150" customFormat="1" hidden="1" x14ac:dyDescent="0.25"/>
    <row r="47" s="150" customFormat="1" hidden="1" x14ac:dyDescent="0.25"/>
    <row r="4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HTK Kloak AS</v>
      </c>
      <c r="B1" s="164"/>
      <c r="C1" s="164"/>
      <c r="D1" s="164"/>
      <c r="E1" s="164"/>
    </row>
    <row r="2" spans="1:5" x14ac:dyDescent="0.25">
      <c r="A2" s="1" t="str">
        <f>'1. Forside'!A2</f>
        <v>S049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394001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394001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investeringer'!F20</f>
        <v>360214.59166666667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-67572.816666666651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34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HTK Kloak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S049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191</v>
      </c>
      <c r="C8" s="30">
        <v>2015</v>
      </c>
      <c r="D8" s="31">
        <v>75</v>
      </c>
      <c r="E8" s="32">
        <v>1500000</v>
      </c>
      <c r="F8" s="45">
        <f>E8/D8</f>
        <v>20000</v>
      </c>
      <c r="G8" s="35" t="s">
        <v>0</v>
      </c>
      <c r="H8" s="26"/>
    </row>
    <row r="9" spans="1:8" s="150" customFormat="1" x14ac:dyDescent="0.25">
      <c r="A9" s="26"/>
      <c r="B9" s="29" t="s">
        <v>192</v>
      </c>
      <c r="C9" s="30">
        <v>2015</v>
      </c>
      <c r="D9" s="31">
        <v>75</v>
      </c>
      <c r="E9" s="32">
        <v>2500000</v>
      </c>
      <c r="F9" s="45">
        <f t="shared" ref="F9:F30" si="0">E9/D9</f>
        <v>33333.333333333336</v>
      </c>
      <c r="G9" s="35" t="s">
        <v>0</v>
      </c>
      <c r="H9" s="26"/>
    </row>
    <row r="10" spans="1:8" s="150" customFormat="1" x14ac:dyDescent="0.25">
      <c r="A10" s="26"/>
      <c r="B10" s="29" t="s">
        <v>207</v>
      </c>
      <c r="C10" s="30">
        <v>2015</v>
      </c>
      <c r="D10" s="31">
        <v>75</v>
      </c>
      <c r="E10" s="32">
        <v>500000</v>
      </c>
      <c r="F10" s="45">
        <f t="shared" si="0"/>
        <v>6666.666666666667</v>
      </c>
      <c r="G10" s="35" t="s">
        <v>0</v>
      </c>
      <c r="H10" s="26"/>
    </row>
    <row r="11" spans="1:8" s="150" customFormat="1" x14ac:dyDescent="0.25">
      <c r="A11" s="26"/>
      <c r="B11" s="29" t="s">
        <v>208</v>
      </c>
      <c r="C11" s="30">
        <v>2015</v>
      </c>
      <c r="D11" s="31">
        <v>75</v>
      </c>
      <c r="E11" s="32">
        <v>500000</v>
      </c>
      <c r="F11" s="45">
        <f t="shared" si="0"/>
        <v>6666.666666666667</v>
      </c>
      <c r="G11" s="35" t="s">
        <v>0</v>
      </c>
      <c r="H11" s="26"/>
    </row>
    <row r="12" spans="1:8" s="150" customFormat="1" x14ac:dyDescent="0.25">
      <c r="A12" s="26"/>
      <c r="B12" s="29" t="s">
        <v>189</v>
      </c>
      <c r="C12" s="30">
        <v>2015</v>
      </c>
      <c r="D12" s="31">
        <v>50</v>
      </c>
      <c r="E12" s="32">
        <v>2000000</v>
      </c>
      <c r="F12" s="45">
        <f t="shared" si="0"/>
        <v>40000</v>
      </c>
      <c r="G12" s="35" t="s">
        <v>0</v>
      </c>
      <c r="H12" s="26"/>
    </row>
    <row r="13" spans="1:8" s="150" customFormat="1" x14ac:dyDescent="0.25">
      <c r="A13" s="26"/>
      <c r="B13" s="29" t="s">
        <v>190</v>
      </c>
      <c r="C13" s="30">
        <v>2015</v>
      </c>
      <c r="D13" s="31">
        <v>50</v>
      </c>
      <c r="E13" s="32">
        <v>2000000</v>
      </c>
      <c r="F13" s="45">
        <f t="shared" si="0"/>
        <v>40000</v>
      </c>
      <c r="G13" s="35" t="s">
        <v>0</v>
      </c>
      <c r="H13" s="26"/>
    </row>
    <row r="14" spans="1:8" s="150" customFormat="1" x14ac:dyDescent="0.25">
      <c r="A14" s="26"/>
      <c r="B14" s="29" t="s">
        <v>209</v>
      </c>
      <c r="C14" s="30">
        <v>2015</v>
      </c>
      <c r="D14" s="31">
        <v>50</v>
      </c>
      <c r="E14" s="32">
        <v>1000000</v>
      </c>
      <c r="F14" s="45">
        <f t="shared" si="0"/>
        <v>20000</v>
      </c>
      <c r="G14" s="35" t="s">
        <v>0</v>
      </c>
      <c r="H14" s="26"/>
    </row>
    <row r="15" spans="1:8" s="150" customFormat="1" x14ac:dyDescent="0.25">
      <c r="A15" s="26"/>
      <c r="B15" s="29" t="s">
        <v>193</v>
      </c>
      <c r="C15" s="30">
        <v>2015</v>
      </c>
      <c r="D15" s="31">
        <v>75</v>
      </c>
      <c r="E15" s="32">
        <v>2000000</v>
      </c>
      <c r="F15" s="45">
        <f t="shared" si="0"/>
        <v>26666.666666666668</v>
      </c>
      <c r="G15" s="35" t="s">
        <v>0</v>
      </c>
      <c r="H15" s="26"/>
    </row>
    <row r="16" spans="1:8" s="150" customFormat="1" x14ac:dyDescent="0.25">
      <c r="A16" s="26"/>
      <c r="B16" s="29" t="s">
        <v>194</v>
      </c>
      <c r="C16" s="30">
        <v>2015</v>
      </c>
      <c r="D16" s="31">
        <v>75</v>
      </c>
      <c r="E16" s="32">
        <v>500000</v>
      </c>
      <c r="F16" s="45">
        <f t="shared" si="0"/>
        <v>6666.666666666667</v>
      </c>
      <c r="G16" s="35" t="s">
        <v>0</v>
      </c>
      <c r="H16" s="26"/>
    </row>
    <row r="17" spans="1:8" s="150" customFormat="1" x14ac:dyDescent="0.25">
      <c r="A17" s="26"/>
      <c r="B17" s="29" t="s">
        <v>210</v>
      </c>
      <c r="C17" s="30">
        <v>2015</v>
      </c>
      <c r="D17" s="31">
        <v>75</v>
      </c>
      <c r="E17" s="32">
        <v>2000000</v>
      </c>
      <c r="F17" s="45">
        <f t="shared" si="0"/>
        <v>26666.666666666668</v>
      </c>
      <c r="G17" s="35" t="s">
        <v>0</v>
      </c>
      <c r="H17" s="26"/>
    </row>
    <row r="18" spans="1:8" s="150" customFormat="1" x14ac:dyDescent="0.25">
      <c r="A18" s="26"/>
      <c r="B18" s="29" t="s">
        <v>211</v>
      </c>
      <c r="C18" s="30">
        <v>2015</v>
      </c>
      <c r="D18" s="31">
        <v>20</v>
      </c>
      <c r="E18" s="32">
        <v>2000000</v>
      </c>
      <c r="F18" s="45">
        <f t="shared" si="0"/>
        <v>100000</v>
      </c>
      <c r="G18" s="35" t="s">
        <v>0</v>
      </c>
      <c r="H18" s="26"/>
    </row>
    <row r="19" spans="1:8" s="150" customFormat="1" x14ac:dyDescent="0.25">
      <c r="A19" s="26"/>
      <c r="B19" s="29" t="s">
        <v>212</v>
      </c>
      <c r="C19" s="30">
        <v>2015</v>
      </c>
      <c r="D19" s="31">
        <v>10</v>
      </c>
      <c r="E19" s="32">
        <v>500000</v>
      </c>
      <c r="F19" s="45">
        <f t="shared" si="0"/>
        <v>50000</v>
      </c>
      <c r="G19" s="35" t="s">
        <v>0</v>
      </c>
      <c r="H19" s="26"/>
    </row>
    <row r="20" spans="1:8" s="150" customFormat="1" x14ac:dyDescent="0.25">
      <c r="A20" s="26"/>
      <c r="B20" s="29" t="s">
        <v>191</v>
      </c>
      <c r="C20" s="30">
        <v>2016</v>
      </c>
      <c r="D20" s="31">
        <v>75</v>
      </c>
      <c r="E20" s="32">
        <v>1500000</v>
      </c>
      <c r="F20" s="45">
        <f t="shared" si="0"/>
        <v>20000</v>
      </c>
      <c r="G20" s="35" t="s">
        <v>0</v>
      </c>
      <c r="H20" s="26"/>
    </row>
    <row r="21" spans="1:8" s="150" customFormat="1" x14ac:dyDescent="0.25">
      <c r="A21" s="26"/>
      <c r="B21" s="29" t="s">
        <v>192</v>
      </c>
      <c r="C21" s="30">
        <v>2016</v>
      </c>
      <c r="D21" s="31">
        <v>75</v>
      </c>
      <c r="E21" s="32">
        <v>2500000</v>
      </c>
      <c r="F21" s="45">
        <f t="shared" si="0"/>
        <v>33333.333333333336</v>
      </c>
      <c r="G21" s="35" t="s">
        <v>0</v>
      </c>
      <c r="H21" s="26"/>
    </row>
    <row r="22" spans="1:8" s="150" customFormat="1" x14ac:dyDescent="0.25">
      <c r="A22" s="26"/>
      <c r="B22" s="29" t="s">
        <v>207</v>
      </c>
      <c r="C22" s="30">
        <v>2016</v>
      </c>
      <c r="D22" s="31">
        <v>75</v>
      </c>
      <c r="E22" s="32">
        <v>500000</v>
      </c>
      <c r="F22" s="45">
        <f t="shared" si="0"/>
        <v>6666.666666666667</v>
      </c>
      <c r="G22" s="35" t="s">
        <v>0</v>
      </c>
      <c r="H22" s="26"/>
    </row>
    <row r="23" spans="1:8" s="150" customFormat="1" x14ac:dyDescent="0.25">
      <c r="A23" s="26"/>
      <c r="B23" s="29" t="s">
        <v>208</v>
      </c>
      <c r="C23" s="30">
        <v>2016</v>
      </c>
      <c r="D23" s="31">
        <v>75</v>
      </c>
      <c r="E23" s="32">
        <v>500000</v>
      </c>
      <c r="F23" s="45">
        <f t="shared" si="0"/>
        <v>6666.666666666667</v>
      </c>
      <c r="G23" s="35" t="s">
        <v>0</v>
      </c>
      <c r="H23" s="26"/>
    </row>
    <row r="24" spans="1:8" s="150" customFormat="1" x14ac:dyDescent="0.25">
      <c r="A24" s="26"/>
      <c r="B24" s="29" t="s">
        <v>189</v>
      </c>
      <c r="C24" s="30">
        <v>2016</v>
      </c>
      <c r="D24" s="31">
        <v>50</v>
      </c>
      <c r="E24" s="32">
        <v>2000000</v>
      </c>
      <c r="F24" s="45">
        <f t="shared" si="0"/>
        <v>40000</v>
      </c>
      <c r="G24" s="35" t="s">
        <v>0</v>
      </c>
      <c r="H24" s="26"/>
    </row>
    <row r="25" spans="1:8" s="150" customFormat="1" x14ac:dyDescent="0.25">
      <c r="A25" s="26"/>
      <c r="B25" s="29" t="s">
        <v>190</v>
      </c>
      <c r="C25" s="30">
        <v>2016</v>
      </c>
      <c r="D25" s="31">
        <v>50</v>
      </c>
      <c r="E25" s="32">
        <v>2000000</v>
      </c>
      <c r="F25" s="45">
        <f t="shared" si="0"/>
        <v>40000</v>
      </c>
      <c r="G25" s="35" t="s">
        <v>0</v>
      </c>
      <c r="H25" s="26"/>
    </row>
    <row r="26" spans="1:8" s="150" customFormat="1" x14ac:dyDescent="0.25">
      <c r="A26" s="26"/>
      <c r="B26" s="29" t="s">
        <v>209</v>
      </c>
      <c r="C26" s="30">
        <v>2016</v>
      </c>
      <c r="D26" s="31">
        <v>50</v>
      </c>
      <c r="E26" s="32">
        <v>2000000</v>
      </c>
      <c r="F26" s="45">
        <f t="shared" si="0"/>
        <v>40000</v>
      </c>
      <c r="G26" s="35" t="s">
        <v>0</v>
      </c>
      <c r="H26" s="26"/>
    </row>
    <row r="27" spans="1:8" s="150" customFormat="1" x14ac:dyDescent="0.25">
      <c r="A27" s="26"/>
      <c r="B27" s="29" t="s">
        <v>213</v>
      </c>
      <c r="C27" s="30">
        <v>2016</v>
      </c>
      <c r="D27" s="31">
        <v>50</v>
      </c>
      <c r="E27" s="32">
        <v>1000000</v>
      </c>
      <c r="F27" s="45">
        <f t="shared" si="0"/>
        <v>20000</v>
      </c>
      <c r="G27" s="35" t="s">
        <v>0</v>
      </c>
      <c r="H27" s="26"/>
    </row>
    <row r="28" spans="1:8" s="150" customFormat="1" x14ac:dyDescent="0.25">
      <c r="A28" s="26"/>
      <c r="B28" s="29" t="s">
        <v>193</v>
      </c>
      <c r="C28" s="30">
        <v>2016</v>
      </c>
      <c r="D28" s="31">
        <v>75</v>
      </c>
      <c r="E28" s="32">
        <v>2000000</v>
      </c>
      <c r="F28" s="45">
        <f t="shared" si="0"/>
        <v>26666.666666666668</v>
      </c>
      <c r="G28" s="35" t="s">
        <v>0</v>
      </c>
      <c r="H28" s="26"/>
    </row>
    <row r="29" spans="1:8" s="150" customFormat="1" x14ac:dyDescent="0.25">
      <c r="A29" s="26"/>
      <c r="B29" s="29" t="s">
        <v>194</v>
      </c>
      <c r="C29" s="30">
        <v>2016</v>
      </c>
      <c r="D29" s="31">
        <v>75</v>
      </c>
      <c r="E29" s="32">
        <v>500000</v>
      </c>
      <c r="F29" s="45">
        <f t="shared" si="0"/>
        <v>6666.666666666667</v>
      </c>
      <c r="G29" s="35" t="s">
        <v>0</v>
      </c>
      <c r="H29" s="26"/>
    </row>
    <row r="30" spans="1:8" s="150" customFormat="1" x14ac:dyDescent="0.25">
      <c r="A30" s="26"/>
      <c r="B30" s="29" t="s">
        <v>210</v>
      </c>
      <c r="C30" s="30">
        <v>2016</v>
      </c>
      <c r="D30" s="31">
        <v>75</v>
      </c>
      <c r="E30" s="32">
        <v>1000000</v>
      </c>
      <c r="F30" s="45">
        <f t="shared" si="0"/>
        <v>13333.333333333334</v>
      </c>
      <c r="G30" s="35" t="s">
        <v>0</v>
      </c>
      <c r="H30" s="26"/>
    </row>
    <row r="31" spans="1:8" s="150" customFormat="1" x14ac:dyDescent="0.25">
      <c r="A31" s="26"/>
      <c r="B31" s="109" t="s">
        <v>73</v>
      </c>
      <c r="C31" s="167"/>
      <c r="D31" s="168"/>
      <c r="E31" s="169"/>
      <c r="F31" s="46">
        <f>SUMIF(C8:C30,"2015",F8:F30)</f>
        <v>376666.66666666663</v>
      </c>
      <c r="G31" s="47" t="s">
        <v>0</v>
      </c>
      <c r="H31" s="26"/>
    </row>
    <row r="32" spans="1:8" s="150" customFormat="1" x14ac:dyDescent="0.25">
      <c r="A32" s="26"/>
      <c r="B32" s="107" t="s">
        <v>134</v>
      </c>
      <c r="C32" s="170"/>
      <c r="D32" s="171"/>
      <c r="E32" s="172"/>
      <c r="F32" s="46">
        <f>SUMIF(C8:C30,"2016",F8:F30)</f>
        <v>253333.33333333334</v>
      </c>
      <c r="G32" s="47" t="s">
        <v>0</v>
      </c>
      <c r="H32" s="26"/>
    </row>
    <row r="33" spans="1:8" s="150" customFormat="1" x14ac:dyDescent="0.25">
      <c r="A33" s="26"/>
      <c r="B33" s="50" t="s">
        <v>36</v>
      </c>
      <c r="C33" s="173"/>
      <c r="D33" s="174"/>
      <c r="E33" s="174"/>
      <c r="F33" s="48">
        <f>F31+F32</f>
        <v>630000</v>
      </c>
      <c r="G33" s="49" t="s">
        <v>0</v>
      </c>
      <c r="H33" s="26"/>
    </row>
    <row r="34" spans="1:8" s="150" customFormat="1" x14ac:dyDescent="0.25">
      <c r="A34" s="26"/>
      <c r="B34" s="26"/>
      <c r="C34" s="166"/>
      <c r="D34" s="26"/>
      <c r="E34" s="26"/>
      <c r="F34" s="26"/>
      <c r="G34" s="26"/>
      <c r="H34" s="26"/>
    </row>
    <row r="35" spans="1:8" s="150" customFormat="1" x14ac:dyDescent="0.25">
      <c r="A35" s="26"/>
      <c r="B35" s="26"/>
      <c r="C35" s="166"/>
      <c r="D35" s="26"/>
      <c r="E35" s="26"/>
      <c r="F35" s="26"/>
      <c r="G35" s="26"/>
      <c r="H35" s="26"/>
    </row>
    <row r="36" spans="1:8" s="150" customFormat="1" x14ac:dyDescent="0.25">
      <c r="A36" s="26"/>
      <c r="B36" s="26"/>
      <c r="C36" s="166"/>
      <c r="D36" s="26"/>
      <c r="E36" s="26"/>
      <c r="F36" s="175"/>
      <c r="G36" s="175"/>
      <c r="H36" s="26"/>
    </row>
    <row r="37" spans="1:8" s="150" customFormat="1" hidden="1" x14ac:dyDescent="0.25">
      <c r="C37" s="176"/>
    </row>
    <row r="38" spans="1:8" s="150" customFormat="1" hidden="1" x14ac:dyDescent="0.25">
      <c r="C38" s="176"/>
    </row>
    <row r="39" spans="1:8" s="150" customFormat="1" hidden="1" x14ac:dyDescent="0.25">
      <c r="C39" s="176"/>
    </row>
    <row r="40" spans="1:8" s="150" customFormat="1" hidden="1" x14ac:dyDescent="0.25">
      <c r="C40" s="176"/>
    </row>
    <row r="41" spans="1:8" s="150" customFormat="1" hidden="1" x14ac:dyDescent="0.25">
      <c r="C41" s="176"/>
    </row>
    <row r="42" spans="1:8" s="150" customFormat="1" hidden="1" x14ac:dyDescent="0.25">
      <c r="C42" s="176"/>
    </row>
    <row r="43" spans="1:8" s="150" customFormat="1" hidden="1" x14ac:dyDescent="0.25">
      <c r="C43" s="176"/>
    </row>
    <row r="44" spans="1:8" s="150" customFormat="1" hidden="1" x14ac:dyDescent="0.25">
      <c r="C44" s="176"/>
    </row>
    <row r="45" spans="1:8" s="150" customFormat="1" hidden="1" x14ac:dyDescent="0.25">
      <c r="C45" s="176"/>
    </row>
    <row r="46" spans="1:8" s="150" customFormat="1" hidden="1" x14ac:dyDescent="0.25">
      <c r="C46" s="176"/>
    </row>
    <row r="47" spans="1:8" s="150" customFormat="1" hidden="1" x14ac:dyDescent="0.25">
      <c r="C47" s="176"/>
    </row>
    <row r="48" spans="1:8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t="12" hidden="1" customHeight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s="150" customFormat="1" hidden="1" x14ac:dyDescent="0.25">
      <c r="C124" s="176"/>
    </row>
    <row r="125" spans="3:3" s="150" customFormat="1" hidden="1" x14ac:dyDescent="0.25">
      <c r="C125" s="176"/>
    </row>
    <row r="126" spans="3:3" s="150" customFormat="1" hidden="1" x14ac:dyDescent="0.25">
      <c r="C126" s="176"/>
    </row>
    <row r="127" spans="3:3" s="150" customFormat="1" hidden="1" x14ac:dyDescent="0.25">
      <c r="C127" s="176"/>
    </row>
    <row r="128" spans="3:3" s="150" customFormat="1" hidden="1" x14ac:dyDescent="0.25">
      <c r="C128" s="176"/>
    </row>
    <row r="129" spans="3:3" s="150" customFormat="1" hidden="1" x14ac:dyDescent="0.25">
      <c r="C129" s="176"/>
    </row>
    <row r="130" spans="3:3" s="150" customFormat="1" hidden="1" x14ac:dyDescent="0.25">
      <c r="C130" s="176"/>
    </row>
    <row r="131" spans="3:3" s="150" customFormat="1" hidden="1" x14ac:dyDescent="0.25">
      <c r="C131" s="176"/>
    </row>
    <row r="132" spans="3:3" s="150" customFormat="1" hidden="1" x14ac:dyDescent="0.25">
      <c r="C132" s="176"/>
    </row>
    <row r="133" spans="3:3" x14ac:dyDescent="0.25"/>
    <row r="134" spans="3:3" x14ac:dyDescent="0.25"/>
    <row r="135" spans="3:3" x14ac:dyDescent="0.25"/>
    <row r="136" spans="3:3" x14ac:dyDescent="0.25"/>
    <row r="137" spans="3:3" x14ac:dyDescent="0.25"/>
    <row r="138" spans="3:3" x14ac:dyDescent="0.25"/>
    <row r="139" spans="3:3" x14ac:dyDescent="0.25"/>
    <row r="140" spans="3:3" x14ac:dyDescent="0.25"/>
    <row r="141" spans="3:3" x14ac:dyDescent="0.25"/>
    <row r="142" spans="3:3" x14ac:dyDescent="0.25"/>
    <row r="143" spans="3:3" x14ac:dyDescent="0.25"/>
    <row r="144" spans="3:3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1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HTK Kloak AS</v>
      </c>
      <c r="B1" s="56"/>
      <c r="C1" s="56"/>
      <c r="D1" s="178"/>
      <c r="E1" s="56"/>
    </row>
    <row r="2" spans="1:5" x14ac:dyDescent="0.25">
      <c r="A2" s="222" t="str">
        <f>'1. Forside'!A2</f>
        <v>S049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33000</v>
      </c>
      <c r="D7" s="182" t="s">
        <v>0</v>
      </c>
      <c r="E7" s="56"/>
    </row>
    <row r="8" spans="1:5" x14ac:dyDescent="0.25">
      <c r="A8" s="56"/>
      <c r="B8" s="207" t="s">
        <v>215</v>
      </c>
      <c r="C8" s="51">
        <v>105000</v>
      </c>
      <c r="D8" s="182" t="s">
        <v>0</v>
      </c>
      <c r="E8" s="56"/>
    </row>
    <row r="9" spans="1:5" x14ac:dyDescent="0.25">
      <c r="A9" s="56"/>
      <c r="B9" s="207" t="s">
        <v>216</v>
      </c>
      <c r="C9" s="51">
        <v>25000</v>
      </c>
      <c r="D9" s="182" t="s">
        <v>0</v>
      </c>
      <c r="E9" s="56"/>
    </row>
    <row r="10" spans="1:5" x14ac:dyDescent="0.25">
      <c r="A10" s="56"/>
      <c r="B10" s="207" t="s">
        <v>217</v>
      </c>
      <c r="C10" s="51">
        <v>3000000</v>
      </c>
      <c r="D10" s="182" t="s">
        <v>0</v>
      </c>
      <c r="E10" s="56"/>
    </row>
    <row r="11" spans="1:5" x14ac:dyDescent="0.25">
      <c r="A11" s="56"/>
      <c r="B11" s="207" t="s">
        <v>219</v>
      </c>
      <c r="C11" s="51">
        <v>16800000</v>
      </c>
      <c r="D11" s="182" t="s">
        <v>0</v>
      </c>
      <c r="E11" s="56"/>
    </row>
    <row r="12" spans="1:5" x14ac:dyDescent="0.25">
      <c r="A12" s="56"/>
      <c r="B12" s="207" t="s">
        <v>218</v>
      </c>
      <c r="C12" s="51">
        <v>150000</v>
      </c>
      <c r="D12" s="182" t="s">
        <v>0</v>
      </c>
      <c r="E12" s="56"/>
    </row>
    <row r="13" spans="1:5" x14ac:dyDescent="0.25">
      <c r="A13" s="56"/>
      <c r="B13" s="54" t="s">
        <v>35</v>
      </c>
      <c r="C13" s="55">
        <f>SUM(C7:C12)</f>
        <v>20113000</v>
      </c>
      <c r="D13" s="54" t="s">
        <v>0</v>
      </c>
      <c r="E13" s="56"/>
    </row>
    <row r="14" spans="1:5" x14ac:dyDescent="0.25">
      <c r="A14" s="56"/>
      <c r="B14" s="56"/>
      <c r="C14" s="56"/>
      <c r="D14" s="178"/>
      <c r="E14" s="56"/>
    </row>
    <row r="15" spans="1:5" x14ac:dyDescent="0.25">
      <c r="A15" s="56"/>
      <c r="B15" s="56"/>
      <c r="C15" s="56"/>
      <c r="D15" s="178"/>
      <c r="E15" s="56"/>
    </row>
    <row r="16" spans="1:5" ht="38.25" customHeight="1" x14ac:dyDescent="0.25">
      <c r="A16" s="56"/>
      <c r="B16" s="266" t="s">
        <v>145</v>
      </c>
      <c r="C16" s="267"/>
      <c r="D16" s="268"/>
      <c r="E16" s="56"/>
    </row>
    <row r="17" spans="1:5" x14ac:dyDescent="0.25">
      <c r="A17" s="56"/>
      <c r="B17" s="53" t="s">
        <v>71</v>
      </c>
      <c r="C17" s="51">
        <v>95000</v>
      </c>
      <c r="D17" s="182" t="s">
        <v>0</v>
      </c>
      <c r="E17" s="56"/>
    </row>
    <row r="18" spans="1:5" x14ac:dyDescent="0.25">
      <c r="A18" s="56"/>
      <c r="B18" s="53" t="s">
        <v>14</v>
      </c>
      <c r="C18" s="51">
        <v>20000</v>
      </c>
      <c r="D18" s="182" t="s">
        <v>0</v>
      </c>
      <c r="E18" s="56"/>
    </row>
    <row r="19" spans="1:5" x14ac:dyDescent="0.25">
      <c r="A19" s="56"/>
      <c r="B19" s="54" t="s">
        <v>35</v>
      </c>
      <c r="C19" s="55">
        <f>SUM(C17:C18)</f>
        <v>115000</v>
      </c>
      <c r="D19" s="54" t="s">
        <v>0</v>
      </c>
      <c r="E19" s="56"/>
    </row>
    <row r="20" spans="1:5" x14ac:dyDescent="0.25">
      <c r="A20" s="56"/>
      <c r="B20" s="56"/>
      <c r="C20" s="183"/>
      <c r="D20" s="184"/>
      <c r="E20" s="56"/>
    </row>
    <row r="21" spans="1:5" x14ac:dyDescent="0.25">
      <c r="A21" s="56"/>
      <c r="B21" s="56"/>
      <c r="C21" s="183"/>
      <c r="D21" s="184"/>
      <c r="E21" s="56"/>
    </row>
    <row r="22" spans="1:5" ht="42" customHeight="1" x14ac:dyDescent="0.25">
      <c r="A22" s="56"/>
      <c r="B22" s="269" t="s">
        <v>146</v>
      </c>
      <c r="C22" s="270"/>
      <c r="D22" s="271"/>
      <c r="E22" s="56"/>
    </row>
    <row r="23" spans="1:5" x14ac:dyDescent="0.25">
      <c r="A23" s="56"/>
      <c r="B23" s="108" t="s">
        <v>147</v>
      </c>
      <c r="C23" s="19">
        <v>25074609.059999999</v>
      </c>
      <c r="D23" s="58" t="s">
        <v>0</v>
      </c>
      <c r="E23" s="56"/>
    </row>
    <row r="24" spans="1:5" x14ac:dyDescent="0.25">
      <c r="A24" s="56"/>
      <c r="B24" s="108" t="s">
        <v>148</v>
      </c>
      <c r="C24" s="40">
        <v>16261000</v>
      </c>
      <c r="D24" s="58" t="s">
        <v>0</v>
      </c>
      <c r="E24" s="56"/>
    </row>
    <row r="25" spans="1:5" x14ac:dyDescent="0.25">
      <c r="A25" s="56"/>
      <c r="B25" s="28" t="s">
        <v>149</v>
      </c>
      <c r="C25" s="55">
        <f>C23-C24</f>
        <v>8813609.0599999987</v>
      </c>
      <c r="D25" s="28" t="s">
        <v>0</v>
      </c>
      <c r="E25" s="56"/>
    </row>
    <row r="26" spans="1:5" x14ac:dyDescent="0.25">
      <c r="A26" s="56"/>
      <c r="B26" s="56"/>
      <c r="C26" s="56"/>
      <c r="D26" s="178"/>
      <c r="E26" s="56"/>
    </row>
    <row r="27" spans="1:5" x14ac:dyDescent="0.25">
      <c r="A27" s="56"/>
      <c r="B27" s="56"/>
      <c r="C27" s="56"/>
      <c r="D27" s="178"/>
      <c r="E27" s="56"/>
    </row>
    <row r="28" spans="1:5" x14ac:dyDescent="0.25">
      <c r="A28" s="56"/>
      <c r="B28" s="56"/>
      <c r="C28" s="56"/>
      <c r="D28" s="178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>
      <c r="A35" s="186"/>
      <c r="B35" s="186"/>
      <c r="C35" s="186"/>
      <c r="D35" s="187"/>
      <c r="E35" s="186"/>
    </row>
    <row r="36" spans="1:5" hidden="1" x14ac:dyDescent="0.25">
      <c r="A36" s="186"/>
      <c r="B36" s="186"/>
      <c r="C36" s="186"/>
      <c r="D36" s="187"/>
      <c r="E36" s="186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x14ac:dyDescent="0.25">
      <c r="A50" s="219"/>
      <c r="B50" s="219"/>
      <c r="C50" s="219"/>
      <c r="D50" s="220"/>
      <c r="E50" s="219"/>
    </row>
    <row r="51" spans="1:5" x14ac:dyDescent="0.25">
      <c r="A51" s="219"/>
      <c r="B51" s="219"/>
      <c r="C51" s="219"/>
      <c r="D51" s="220"/>
      <c r="E51" s="219"/>
    </row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2015-09-09T13:40:25Z</cp:lastPrinted>
  <dcterms:created xsi:type="dcterms:W3CDTF">2014-01-17T08:54:17Z</dcterms:created>
  <dcterms:modified xsi:type="dcterms:W3CDTF">2015-10-13T06:56:15Z</dcterms:modified>
</cp:coreProperties>
</file>